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tabRatio="914" firstSheet="18" activeTab="23"/>
  </bookViews>
  <sheets>
    <sheet name="Define" sheetId="1" state="hidden" r:id="rId1"/>
    <sheet name="封面" sheetId="2" r:id="rId2"/>
    <sheet name="目录" sheetId="3" r:id="rId3"/>
    <sheet name="2020年预算收入执行" sheetId="4" r:id="rId4"/>
    <sheet name="2020年预算支出执行" sheetId="5" r:id="rId5"/>
    <sheet name="2020年基本支出执行" sheetId="6" r:id="rId6"/>
    <sheet name="2020年政府性基金收入执行 " sheetId="7" r:id="rId7"/>
    <sheet name="2020年政府性基金支出执行" sheetId="8" r:id="rId8"/>
    <sheet name="2020年国有资本经营收入执行" sheetId="9" r:id="rId9"/>
    <sheet name="2020年国有资本经营支出执行" sheetId="10" r:id="rId10"/>
    <sheet name="2020年社保收入执行" sheetId="11" r:id="rId11"/>
    <sheet name="2020年社保支出执行" sheetId="12" r:id="rId12"/>
    <sheet name="2020年一般债务限额余额" sheetId="13" r:id="rId13"/>
    <sheet name="2020年专项债券限额余额" sheetId="14" r:id="rId14"/>
    <sheet name="2020年地方政府债券发行情况" sheetId="15" r:id="rId15"/>
    <sheet name="2020年地方政府债券安排使用" sheetId="16" r:id="rId16"/>
    <sheet name="2021年一般公共预算收入" sheetId="17" r:id="rId17"/>
    <sheet name="2021年一般公共预算支出" sheetId="18" r:id="rId18"/>
    <sheet name="2021年一般公共预算收支平衡表" sheetId="19" r:id="rId19"/>
    <sheet name="2021年支出预算（功能分类）" sheetId="20" r:id="rId20"/>
    <sheet name="2021年基本支出预算（经济分类）" sheetId="21" r:id="rId21"/>
    <sheet name="2021年专项转移支付项目表" sheetId="22" r:id="rId22"/>
    <sheet name="2021年政府性基金收入" sheetId="23" r:id="rId23"/>
    <sheet name="2021年政府性基金支出" sheetId="24" r:id="rId24"/>
    <sheet name="政府性基金转移支付预算" sheetId="25" r:id="rId25"/>
    <sheet name="2021年国有资本经营收入" sheetId="26" r:id="rId26"/>
    <sheet name="2021年国有资本经营支出" sheetId="27" r:id="rId27"/>
    <sheet name="2021社保基金收入" sheetId="28" r:id="rId28"/>
    <sheet name="2021社保基金支出" sheetId="29" r:id="rId29"/>
    <sheet name="社保基金结余" sheetId="30" r:id="rId30"/>
    <sheet name="2021年“三公”经费预算表" sheetId="31" r:id="rId31"/>
    <sheet name="Sheet1" sheetId="32" r:id="rId32"/>
  </sheets>
  <externalReferences>
    <externalReference r:id="rId35"/>
    <externalReference r:id="rId36"/>
    <externalReference r:id="rId37"/>
    <externalReference r:id="rId38"/>
    <externalReference r:id="rId39"/>
  </externalReferences>
  <definedNames>
    <definedName name="_2005年8月取数查询_查询_交叉表" localSheetId="26">#REF!</definedName>
    <definedName name="_2005年8月取数查询_查询_交叉表" localSheetId="2">#REF!</definedName>
    <definedName name="_2005年8月取数查询_查询_交叉表" localSheetId="24">#REF!</definedName>
    <definedName name="_2005年8月取数查询_查询_交叉表">#REF!</definedName>
    <definedName name="_Order1" localSheetId="26">255</definedName>
    <definedName name="_Order1" localSheetId="2">255</definedName>
    <definedName name="_Order1" localSheetId="24">255</definedName>
    <definedName name="_Order1">255</definedName>
    <definedName name="_Order2" localSheetId="26">255</definedName>
    <definedName name="_Order2" localSheetId="2">255</definedName>
    <definedName name="_Order2" localSheetId="24">255</definedName>
    <definedName name="_Order2">255</definedName>
    <definedName name="BM8_SelectZBM.BM8_ZBMChangeKMM" localSheetId="26">[3]!BM8_SelectZBM.BM8_ZBMChangeKMM</definedName>
    <definedName name="BM8_SelectZBM.BM8_ZBMChangeKMM" localSheetId="2">'2021年支出预算（功能分类）'!PRINT_AREA</definedName>
    <definedName name="BM8_SelectZBM.BM8_ZBMChangeKMM" localSheetId="24">'2021年支出预算（功能分类）'!PRINT_AREA</definedName>
    <definedName name="BM8_SelectZBM.BM8_ZBMChangeKMM">[3]!BM8_SelectZBM.BM8_ZBMChangeKMM</definedName>
    <definedName name="BM8_SelectZBM.BM8_ZBMminusOption" localSheetId="26">[3]!BM8_SelectZBM.BM8_ZBMminusOption</definedName>
    <definedName name="BM8_SelectZBM.BM8_ZBMminusOption" localSheetId="2">'2021年支出预算（功能分类）'!PRINT_AREA</definedName>
    <definedName name="BM8_SelectZBM.BM8_ZBMminusOption" localSheetId="24">'2021年支出预算（功能分类）'!PRINT_AREA</definedName>
    <definedName name="BM8_SelectZBM.BM8_ZBMminusOption">[3]!BM8_SelectZBM.BM8_ZBMminusOption</definedName>
    <definedName name="BM8_SelectZBM.BM8_ZBMSumOption" localSheetId="26">[3]!BM8_SelectZBM.BM8_ZBMSumOption</definedName>
    <definedName name="BM8_SelectZBM.BM8_ZBMSumOption" localSheetId="2">'2021年支出预算（功能分类）'!PRINT_AREA</definedName>
    <definedName name="BM8_SelectZBM.BM8_ZBMSumOption" localSheetId="24">'2021年支出预算（功能分类）'!PRINT_AREA</definedName>
    <definedName name="BM8_SelectZBM.BM8_ZBMSumOption">[3]!BM8_SelectZBM.BM8_ZBMSumOption</definedName>
    <definedName name="gxxe2003" localSheetId="26">'[1]P1012001'!$A$6:$E$117</definedName>
    <definedName name="gxxe2003" localSheetId="2">'[1]P1012001'!$A$6:$E$117</definedName>
    <definedName name="gxxe2003" localSheetId="24">'[1]P1012001'!$A$6:$E$117</definedName>
    <definedName name="gxxe2003">'[1]P1012001'!$A$6:$E$117</definedName>
    <definedName name="_xlnm.Print_Area" localSheetId="25">'2021年国有资本经营收入'!$A$1:$D$19</definedName>
    <definedName name="_xlnm.Print_Area" localSheetId="26">'2021年国有资本经营支出'!$A$1:$C$17</definedName>
    <definedName name="_xlnm.Print_Area" localSheetId="20">'2021年基本支出预算（经济分类）'!$A$1:$A$30</definedName>
    <definedName name="_xlnm.Print_Area" localSheetId="17">'2021年一般公共预算支出'!#REF!</definedName>
    <definedName name="_xlnm.Print_Area" localSheetId="19">'2021年支出预算（功能分类）'!$A$1:$D$556</definedName>
    <definedName name="_xlnm.Print_Area" localSheetId="1">'封面'!$A$1:$I$34</definedName>
    <definedName name="_xlnm.Print_Area" localSheetId="2">'目录'!$A$1:$G$28</definedName>
    <definedName name="_xlnm.Print_Area" localSheetId="24">'政府性基金转移支付预算'!$A$1:$D$1</definedName>
    <definedName name="_xlnm.Print_Titles" localSheetId="3">'2020年预算收入执行'!$3:$3</definedName>
    <definedName name="_xlnm.Print_Titles" localSheetId="6">'2020年政府性基金收入执行 '!$1:$4</definedName>
    <definedName name="_xlnm.Print_Titles" localSheetId="20">'2021年基本支出预算（经济分类）'!$1:$3</definedName>
    <definedName name="_xlnm.Print_Titles" localSheetId="18">'2021年一般公共预算收支平衡表'!$1:$4</definedName>
    <definedName name="_xlnm.Print_Titles" localSheetId="17">'2021年一般公共预算支出'!$1:$3</definedName>
    <definedName name="_xlnm.Print_Titles" localSheetId="23">'2021年政府性基金支出'!$1:$4</definedName>
    <definedName name="_xlnm.Print_Titles" localSheetId="19">'2021年支出预算（功能分类）'!$1:$3</definedName>
    <definedName name="_xlnm.Print_Titles" localSheetId="24">'政府性基金转移支付预算'!$1:$1</definedName>
    <definedName name="s1" localSheetId="26">#REF!</definedName>
    <definedName name="s1" localSheetId="2">#REF!</definedName>
    <definedName name="s1" localSheetId="24">#REF!</definedName>
    <definedName name="s1">#REF!</definedName>
    <definedName name="汇率" localSheetId="26">#REF!</definedName>
    <definedName name="汇率" localSheetId="2">#REF!</definedName>
    <definedName name="汇率" localSheetId="24">#REF!</definedName>
    <definedName name="汇率">#REF!</definedName>
    <definedName name="生产列1" localSheetId="26">#REF!</definedName>
    <definedName name="生产列1" localSheetId="2">#REF!</definedName>
    <definedName name="生产列1" localSheetId="24">#REF!</definedName>
    <definedName name="生产列1">#REF!</definedName>
    <definedName name="生产列11" localSheetId="26">#REF!</definedName>
    <definedName name="生产列11" localSheetId="2">#REF!</definedName>
    <definedName name="生产列11" localSheetId="24">#REF!</definedName>
    <definedName name="生产列11">#REF!</definedName>
    <definedName name="生产列15" localSheetId="26">#REF!</definedName>
    <definedName name="生产列15" localSheetId="2">#REF!</definedName>
    <definedName name="生产列15" localSheetId="24">#REF!</definedName>
    <definedName name="生产列15">#REF!</definedName>
    <definedName name="生产列16" localSheetId="26">#REF!</definedName>
    <definedName name="生产列16" localSheetId="2">#REF!</definedName>
    <definedName name="生产列16" localSheetId="24">#REF!</definedName>
    <definedName name="生产列16">#REF!</definedName>
    <definedName name="生产列17" localSheetId="26">#REF!</definedName>
    <definedName name="生产列17" localSheetId="2">#REF!</definedName>
    <definedName name="生产列17" localSheetId="24">#REF!</definedName>
    <definedName name="生产列17">#REF!</definedName>
    <definedName name="生产列19" localSheetId="26">#REF!</definedName>
    <definedName name="生产列19" localSheetId="2">#REF!</definedName>
    <definedName name="生产列19" localSheetId="24">#REF!</definedName>
    <definedName name="生产列19">#REF!</definedName>
    <definedName name="生产列2" localSheetId="26">#REF!</definedName>
    <definedName name="生产列2" localSheetId="2">#REF!</definedName>
    <definedName name="生产列2" localSheetId="24">#REF!</definedName>
    <definedName name="生产列2">#REF!</definedName>
    <definedName name="生产列20" localSheetId="26">#REF!</definedName>
    <definedName name="生产列20" localSheetId="2">#REF!</definedName>
    <definedName name="生产列20" localSheetId="24">#REF!</definedName>
    <definedName name="生产列20">#REF!</definedName>
    <definedName name="生产列3" localSheetId="26">#REF!</definedName>
    <definedName name="生产列3" localSheetId="2">#REF!</definedName>
    <definedName name="生产列3" localSheetId="24">#REF!</definedName>
    <definedName name="生产列3">#REF!</definedName>
    <definedName name="生产列4" localSheetId="26">#REF!</definedName>
    <definedName name="生产列4" localSheetId="2">#REF!</definedName>
    <definedName name="生产列4" localSheetId="24">#REF!</definedName>
    <definedName name="生产列4">#REF!</definedName>
    <definedName name="生产列5" localSheetId="26">#REF!</definedName>
    <definedName name="生产列5" localSheetId="2">#REF!</definedName>
    <definedName name="生产列5" localSheetId="24">#REF!</definedName>
    <definedName name="生产列5">#REF!</definedName>
    <definedName name="生产列6" localSheetId="26">#REF!</definedName>
    <definedName name="生产列6" localSheetId="2">#REF!</definedName>
    <definedName name="生产列6" localSheetId="24">#REF!</definedName>
    <definedName name="生产列6">#REF!</definedName>
    <definedName name="生产列7" localSheetId="26">#REF!</definedName>
    <definedName name="生产列7" localSheetId="2">#REF!</definedName>
    <definedName name="生产列7" localSheetId="24">#REF!</definedName>
    <definedName name="生产列7">#REF!</definedName>
    <definedName name="生产列8" localSheetId="26">#REF!</definedName>
    <definedName name="生产列8" localSheetId="2">#REF!</definedName>
    <definedName name="生产列8" localSheetId="24">#REF!</definedName>
    <definedName name="生产列8">#REF!</definedName>
    <definedName name="生产列9" localSheetId="26">#REF!</definedName>
    <definedName name="生产列9" localSheetId="2">#REF!</definedName>
    <definedName name="生产列9" localSheetId="24">#REF!</definedName>
    <definedName name="生产列9">#REF!</definedName>
    <definedName name="生产期" localSheetId="26">#REF!</definedName>
    <definedName name="生产期" localSheetId="2">#REF!</definedName>
    <definedName name="生产期" localSheetId="24">#REF!</definedName>
    <definedName name="生产期">#REF!</definedName>
    <definedName name="生产期1" localSheetId="26">#REF!</definedName>
    <definedName name="生产期1" localSheetId="2">#REF!</definedName>
    <definedName name="生产期1" localSheetId="24">#REF!</definedName>
    <definedName name="生产期1">#REF!</definedName>
    <definedName name="生产期11" localSheetId="26">#REF!</definedName>
    <definedName name="生产期11" localSheetId="2">#REF!</definedName>
    <definedName name="生产期11" localSheetId="24">#REF!</definedName>
    <definedName name="生产期11">#REF!</definedName>
    <definedName name="生产期15" localSheetId="26">#REF!</definedName>
    <definedName name="生产期15" localSheetId="2">#REF!</definedName>
    <definedName name="生产期15" localSheetId="24">#REF!</definedName>
    <definedName name="生产期15">#REF!</definedName>
    <definedName name="生产期16" localSheetId="26">#REF!</definedName>
    <definedName name="生产期16" localSheetId="2">#REF!</definedName>
    <definedName name="生产期16" localSheetId="24">#REF!</definedName>
    <definedName name="生产期16">#REF!</definedName>
    <definedName name="生产期17" localSheetId="26">#REF!</definedName>
    <definedName name="生产期17" localSheetId="2">#REF!</definedName>
    <definedName name="生产期17" localSheetId="24">#REF!</definedName>
    <definedName name="生产期17">#REF!</definedName>
    <definedName name="生产期19" localSheetId="26">#REF!</definedName>
    <definedName name="生产期19" localSheetId="2">#REF!</definedName>
    <definedName name="生产期19" localSheetId="24">#REF!</definedName>
    <definedName name="生产期19">#REF!</definedName>
    <definedName name="生产期2" localSheetId="26">#REF!</definedName>
    <definedName name="生产期2" localSheetId="2">#REF!</definedName>
    <definedName name="生产期2" localSheetId="24">#REF!</definedName>
    <definedName name="生产期2">#REF!</definedName>
    <definedName name="生产期20" localSheetId="26">#REF!</definedName>
    <definedName name="生产期20" localSheetId="2">#REF!</definedName>
    <definedName name="生产期20" localSheetId="24">#REF!</definedName>
    <definedName name="生产期20">#REF!</definedName>
    <definedName name="生产期3" localSheetId="26">#REF!</definedName>
    <definedName name="生产期3" localSheetId="2">#REF!</definedName>
    <definedName name="生产期3" localSheetId="24">#REF!</definedName>
    <definedName name="生产期3">#REF!</definedName>
    <definedName name="生产期4" localSheetId="26">#REF!</definedName>
    <definedName name="生产期4" localSheetId="2">#REF!</definedName>
    <definedName name="生产期4" localSheetId="24">#REF!</definedName>
    <definedName name="生产期4">#REF!</definedName>
    <definedName name="生产期5" localSheetId="26">#REF!</definedName>
    <definedName name="生产期5" localSheetId="2">#REF!</definedName>
    <definedName name="生产期5" localSheetId="24">#REF!</definedName>
    <definedName name="生产期5">#REF!</definedName>
    <definedName name="生产期6" localSheetId="26">#REF!</definedName>
    <definedName name="生产期6" localSheetId="2">#REF!</definedName>
    <definedName name="生产期6" localSheetId="24">#REF!</definedName>
    <definedName name="生产期6">#REF!</definedName>
    <definedName name="生产期7" localSheetId="26">#REF!</definedName>
    <definedName name="生产期7" localSheetId="2">#REF!</definedName>
    <definedName name="生产期7" localSheetId="24">#REF!</definedName>
    <definedName name="生产期7">#REF!</definedName>
    <definedName name="生产期8" localSheetId="26">#REF!</definedName>
    <definedName name="生产期8" localSheetId="2">#REF!</definedName>
    <definedName name="生产期8" localSheetId="24">#REF!</definedName>
    <definedName name="生产期8">#REF!</definedName>
    <definedName name="生产期9" localSheetId="26">#REF!</definedName>
    <definedName name="生产期9" localSheetId="2">#REF!</definedName>
    <definedName name="生产期9" localSheetId="24">#REF!</definedName>
    <definedName name="生产期9">#REF!</definedName>
    <definedName name="生产日期" localSheetId="26">#REF!</definedName>
    <definedName name="生产日期" localSheetId="2">#REF!</definedName>
    <definedName name="生产日期" localSheetId="24">#REF!</definedName>
    <definedName name="生产日期">#REF!</definedName>
  </definedNames>
  <calcPr fullCalcOnLoad="1"/>
</workbook>
</file>

<file path=xl/sharedStrings.xml><?xml version="1.0" encoding="utf-8"?>
<sst xmlns="http://schemas.openxmlformats.org/spreadsheetml/2006/main" count="4185" uniqueCount="1874">
  <si>
    <t>ERRANGE_O=</t>
  </si>
  <si>
    <t>D4:D23</t>
  </si>
  <si>
    <t>ERLINESTART_O=</t>
  </si>
  <si>
    <t>ERCOLUMNSTART_O=</t>
  </si>
  <si>
    <t>ERLINEEND_O=</t>
  </si>
  <si>
    <t>ERCOLUMNEND_O=</t>
  </si>
  <si>
    <t xml:space="preserve">  2020年郧西县预算执行情况                                            </t>
  </si>
  <si>
    <t>和2021年预算方案</t>
  </si>
  <si>
    <t>郧西县财政局</t>
  </si>
  <si>
    <t>2020年郧西县预算执行情况和2021年预算方案目录</t>
  </si>
  <si>
    <r>
      <t>一、2021</t>
    </r>
    <r>
      <rPr>
        <sz val="10"/>
        <rFont val="宋体"/>
        <family val="0"/>
      </rPr>
      <t>年郧西县预算编制方案的报告</t>
    </r>
  </si>
  <si>
    <t>二、2020年郧西县一般公共预算收入执行情况表</t>
  </si>
  <si>
    <t>三、2020年郧西县一般公共预算支出执行情况表</t>
  </si>
  <si>
    <t>四、2020年郧西县一般公共预算基本支出执行情况表</t>
  </si>
  <si>
    <t>五、2020年郧西县政府性基金预算收入执行情况表</t>
  </si>
  <si>
    <t>六、2020年郧西县政府性基金预算支出执行情况表</t>
  </si>
  <si>
    <t>七、2020年郧西县国有资本经营预算收入执行情况表</t>
  </si>
  <si>
    <t>八、2020年郧西县国有资本经营预算支出执行情况表</t>
  </si>
  <si>
    <t>九、2020年郧西县社会保险基金收入执行情况表</t>
  </si>
  <si>
    <t>十、2020年郧西县社会保险基金支出执行情况表</t>
  </si>
  <si>
    <t>十一、2020年郧西县一般债务限额余额情况表</t>
  </si>
  <si>
    <t>十二、2020年郧西县专项债务限额余额情况表</t>
  </si>
  <si>
    <t>十三、2020年郧西县地方政府债券发行情况</t>
  </si>
  <si>
    <t>十四、2020年郧西县地方政府债券资金分配情况表</t>
  </si>
  <si>
    <t>十五、2021年郧西县一般公共预算收入预算表</t>
  </si>
  <si>
    <t>十六、2021年郧西县一般公共预算支出预算表</t>
  </si>
  <si>
    <t>十七、2021年郧西县一般公共预算收支平衡表</t>
  </si>
  <si>
    <t>十八、2021年郧西县一般公共预算支出预算表（功能分类）</t>
  </si>
  <si>
    <t>十九、2021年郧西县一般公共预算基本支出表（经济分类）</t>
  </si>
  <si>
    <t>二十、2021年郧西县一般公共预算专项转移支付项目情况表</t>
  </si>
  <si>
    <t>二十一、2021年郧西县政府性基金收入预算表</t>
  </si>
  <si>
    <t>二十二、2021年郧西县政府性基金支出预算预算表</t>
  </si>
  <si>
    <t>二十三、2021年郧西县政府性基金转移支付预算表</t>
  </si>
  <si>
    <t>二十四、2021年郧西县国有资本经营收入预算表</t>
  </si>
  <si>
    <t>二十五、2021年郧西县国有资本经营支出预算表</t>
  </si>
  <si>
    <t>二十六、2021年郧西县社会保险基金收入预算表</t>
  </si>
  <si>
    <t>二十七、2021年郧西县社会保险基金支出预算表</t>
  </si>
  <si>
    <t>二十八、2021年郧西县社会保险基金结余预算表</t>
  </si>
  <si>
    <t>二十九、2021年郧西县一般公共预算“三公”经费支出预算表</t>
  </si>
  <si>
    <t>三十、2021年转移支付情况说明</t>
  </si>
  <si>
    <t>三十一、2020年地方政府举借债务情况说明</t>
  </si>
  <si>
    <t>三十二、2021年“三公”经费预算编制情况说明</t>
  </si>
  <si>
    <t>2020年郧西县一般公共预算收入执行情况表</t>
  </si>
  <si>
    <t>表二</t>
  </si>
  <si>
    <r>
      <rPr>
        <sz val="11"/>
        <rFont val="宋体"/>
        <family val="0"/>
      </rPr>
      <t>单位：万元</t>
    </r>
  </si>
  <si>
    <t>项目</t>
  </si>
  <si>
    <t>预算数</t>
  </si>
  <si>
    <t>执行数</t>
  </si>
  <si>
    <r>
      <rPr>
        <sz val="11"/>
        <color indexed="8"/>
        <rFont val="宋体"/>
        <family val="0"/>
      </rPr>
      <t>占预算数</t>
    </r>
    <r>
      <rPr>
        <sz val="11"/>
        <color indexed="8"/>
        <rFont val="Times New Roman"/>
        <family val="1"/>
      </rPr>
      <t>%</t>
    </r>
  </si>
  <si>
    <t>一、本级一般公共预算收入</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</si>
  <si>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</si>
  <si>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</si>
  <si>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</si>
  <si>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</si>
  <si>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</si>
  <si>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</si>
  <si>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</si>
  <si>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</si>
  <si>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</si>
  <si>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</si>
  <si>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</si>
  <si>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</si>
  <si>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</si>
  <si>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</si>
  <si>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</si>
  <si>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</si>
  <si>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</si>
  <si>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</si>
  <si>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</si>
  <si>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</si>
  <si>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</si>
  <si>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</si>
  <si>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</si>
  <si>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</si>
  <si>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</si>
  <si>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</si>
  <si>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二、转移性收入</t>
  </si>
  <si>
    <t xml:space="preserve"> （一）返还性收入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</si>
  <si>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</si>
  <si>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</si>
  <si>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</si>
  <si>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</si>
  <si>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</si>
  <si>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</si>
  <si>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（二）一般性转移支付收入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</si>
  <si>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</si>
  <si>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</si>
  <si>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</si>
  <si>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</si>
  <si>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</si>
  <si>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</si>
  <si>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</si>
  <si>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</si>
  <si>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</si>
  <si>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</si>
  <si>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</si>
  <si>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</si>
  <si>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</si>
  <si>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</si>
  <si>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</si>
  <si>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</si>
  <si>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</si>
  <si>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</si>
  <si>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</si>
  <si>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</si>
  <si>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</si>
  <si>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</si>
  <si>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</si>
  <si>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</si>
  <si>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</si>
  <si>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</si>
  <si>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</si>
  <si>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</si>
  <si>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</si>
  <si>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</si>
  <si>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</si>
  <si>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</si>
  <si>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</si>
  <si>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</si>
  <si>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</si>
  <si>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（三）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</si>
  <si>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</si>
  <si>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</si>
  <si>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</si>
  <si>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</si>
  <si>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</si>
  <si>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</si>
  <si>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</si>
  <si>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</si>
  <si>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</si>
  <si>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</si>
  <si>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</si>
  <si>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</si>
  <si>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</si>
  <si>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</si>
  <si>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</si>
  <si>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</si>
  <si>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</si>
  <si>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</si>
  <si>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</si>
  <si>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</si>
  <si>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</si>
  <si>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（四）上解收入</t>
  </si>
  <si>
    <t xml:space="preserve">    体制上解收入</t>
  </si>
  <si>
    <t xml:space="preserve">      武汉市老体制上解收入</t>
  </si>
  <si>
    <t xml:space="preserve">      其他市县老体制上解收入</t>
  </si>
  <si>
    <t xml:space="preserve">      调整体制新增上解省级财力</t>
  </si>
  <si>
    <t xml:space="preserve">    专项上解收入</t>
  </si>
  <si>
    <t xml:space="preserve">  （五）上年结转收入</t>
  </si>
  <si>
    <t xml:space="preserve">    争取中央补助或动用历年结转</t>
  </si>
  <si>
    <t xml:space="preserve">    上年专项结转</t>
  </si>
  <si>
    <t xml:space="preserve">  （六）调入资金</t>
  </si>
  <si>
    <t xml:space="preserve">     其中：从预算稳定调节基金调入</t>
  </si>
  <si>
    <t>三、债务收入</t>
  </si>
  <si>
    <t xml:space="preserve">    地方政府债务收入</t>
  </si>
  <si>
    <t xml:space="preserve">      一般债务收入</t>
  </si>
  <si>
    <t xml:space="preserve">        地方政府一般债券收入</t>
  </si>
  <si>
    <t xml:space="preserve">        向国际金融组织借款收入</t>
  </si>
  <si>
    <t>收入合计</t>
  </si>
  <si>
    <t>2020年郧西县一般公共预算支出执行情况表</t>
  </si>
  <si>
    <t>表三</t>
  </si>
  <si>
    <t>占预算数%</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</si>
  <si>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</si>
  <si>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</si>
  <si>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</si>
  <si>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</si>
  <si>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</si>
  <si>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</si>
  <si>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</si>
  <si>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</si>
  <si>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</si>
  <si>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</si>
  <si>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</si>
  <si>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</si>
  <si>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</si>
  <si>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</si>
  <si>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</si>
  <si>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</si>
  <si>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</si>
  <si>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</si>
  <si>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</si>
  <si>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</si>
  <si>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</si>
  <si>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</si>
  <si>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</si>
  <si>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</si>
  <si>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</si>
  <si>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</si>
  <si>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</si>
  <si>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</si>
  <si>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</si>
  <si>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</si>
  <si>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</si>
  <si>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</si>
  <si>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</si>
  <si>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</si>
  <si>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</si>
  <si>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</si>
  <si>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</si>
  <si>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</si>
  <si>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</si>
  <si>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</si>
  <si>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</si>
  <si>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</si>
  <si>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</si>
  <si>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</si>
  <si>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</si>
  <si>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</si>
  <si>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</si>
  <si>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</si>
  <si>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</si>
  <si>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</si>
  <si>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</si>
  <si>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</si>
  <si>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</si>
  <si>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</si>
  <si>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</si>
  <si>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</si>
  <si>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</si>
  <si>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</si>
  <si>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</si>
  <si>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</si>
  <si>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</si>
  <si>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</si>
  <si>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</si>
  <si>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</si>
  <si>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</si>
  <si>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</si>
  <si>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</si>
  <si>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</si>
  <si>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</si>
  <si>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</si>
  <si>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</si>
  <si>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</si>
  <si>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</si>
  <si>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</si>
  <si>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</si>
  <si>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</si>
  <si>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</si>
  <si>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</si>
  <si>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</si>
  <si>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</si>
  <si>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</si>
  <si>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</si>
  <si>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</si>
  <si>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</si>
  <si>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</si>
  <si>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</si>
  <si>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</si>
  <si>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</si>
  <si>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</si>
  <si>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</si>
  <si>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</si>
  <si>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</si>
  <si>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</si>
  <si>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</si>
  <si>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</si>
  <si>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</si>
  <si>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</si>
  <si>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</si>
  <si>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</si>
  <si>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</si>
  <si>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</si>
  <si>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</si>
  <si>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</si>
  <si>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</si>
  <si>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</si>
  <si>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</si>
  <si>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</si>
  <si>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</si>
  <si>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</si>
  <si>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</si>
  <si>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</si>
  <si>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</si>
  <si>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</si>
  <si>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</si>
  <si>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</si>
  <si>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</si>
  <si>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</si>
  <si>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</si>
  <si>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</si>
  <si>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</si>
  <si>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</si>
  <si>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</si>
  <si>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</si>
  <si>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</si>
  <si>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</si>
  <si>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</si>
  <si>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</si>
  <si>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</si>
  <si>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</si>
  <si>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</si>
  <si>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</si>
  <si>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</si>
  <si>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</si>
  <si>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</si>
  <si>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</si>
  <si>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</si>
  <si>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</si>
  <si>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</si>
  <si>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</si>
  <si>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</si>
  <si>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</si>
  <si>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</si>
  <si>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</si>
  <si>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</si>
  <si>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</si>
  <si>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</si>
  <si>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</si>
  <si>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</si>
  <si>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</si>
  <si>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</si>
  <si>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</si>
  <si>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</si>
  <si>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</si>
  <si>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</si>
  <si>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</si>
  <si>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</si>
  <si>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</si>
  <si>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</si>
  <si>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</si>
  <si>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</si>
  <si>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</si>
  <si>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</si>
  <si>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</si>
  <si>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</si>
  <si>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</si>
  <si>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</si>
  <si>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</si>
  <si>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</si>
  <si>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</si>
  <si>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</si>
  <si>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</si>
  <si>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</si>
  <si>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</si>
  <si>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</si>
  <si>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</si>
  <si>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</si>
  <si>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</si>
  <si>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</si>
  <si>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</si>
  <si>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</si>
  <si>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</si>
  <si>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</si>
  <si>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</si>
  <si>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</si>
  <si>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</si>
  <si>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</si>
  <si>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</si>
  <si>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</si>
  <si>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</si>
  <si>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</si>
  <si>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</si>
  <si>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</si>
  <si>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</si>
  <si>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</si>
  <si>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</si>
  <si>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</si>
  <si>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</si>
  <si>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</si>
  <si>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</si>
  <si>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</si>
  <si>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</si>
  <si>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</si>
  <si>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</si>
  <si>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</si>
  <si>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</si>
  <si>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</si>
  <si>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</si>
  <si>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</si>
  <si>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</si>
  <si>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</si>
  <si>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</si>
  <si>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</si>
  <si>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</si>
  <si>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</si>
  <si>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</si>
  <si>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</si>
  <si>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</si>
  <si>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</si>
  <si>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</si>
  <si>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</si>
  <si>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</si>
  <si>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</si>
  <si>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</si>
  <si>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</si>
  <si>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</si>
  <si>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</si>
  <si>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</si>
  <si>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</si>
  <si>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</si>
  <si>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</si>
  <si>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</si>
  <si>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</si>
  <si>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</si>
  <si>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</si>
  <si>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</si>
  <si>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</si>
  <si>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</si>
  <si>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</si>
  <si>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</si>
  <si>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</si>
  <si>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</si>
  <si>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</si>
  <si>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</si>
  <si>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</si>
  <si>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</si>
  <si>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</si>
  <si>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</si>
  <si>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</si>
  <si>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</si>
  <si>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</si>
  <si>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</si>
  <si>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</si>
  <si>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</si>
  <si>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</si>
  <si>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</si>
  <si>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</si>
  <si>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</si>
  <si>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</si>
  <si>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</si>
  <si>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</si>
  <si>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</si>
  <si>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</si>
  <si>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</si>
  <si>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</si>
  <si>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</si>
  <si>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</si>
  <si>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</si>
  <si>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</si>
  <si>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</si>
  <si>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</si>
  <si>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</si>
  <si>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</si>
  <si>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</si>
  <si>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</si>
  <si>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</si>
  <si>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</si>
  <si>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</si>
  <si>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</si>
  <si>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</si>
  <si>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</si>
  <si>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</si>
  <si>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</si>
  <si>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</si>
  <si>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</si>
  <si>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</si>
  <si>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</si>
  <si>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</si>
  <si>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</si>
  <si>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</si>
  <si>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</si>
  <si>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</si>
  <si>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</si>
  <si>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</si>
  <si>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</si>
  <si>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</si>
  <si>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</si>
  <si>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</si>
  <si>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</si>
  <si>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</si>
  <si>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</si>
  <si>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</si>
  <si>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</si>
  <si>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</si>
  <si>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</si>
  <si>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</si>
  <si>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</si>
  <si>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</si>
  <si>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</si>
  <si>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</si>
  <si>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</si>
  <si>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</si>
  <si>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</si>
  <si>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</si>
  <si>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</si>
  <si>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</si>
  <si>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</si>
  <si>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</si>
  <si>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</si>
  <si>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</si>
  <si>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</si>
  <si>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</si>
  <si>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</si>
  <si>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</si>
  <si>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</si>
  <si>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</si>
  <si>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</si>
  <si>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</si>
  <si>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</si>
  <si>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</si>
  <si>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</si>
  <si>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</si>
  <si>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</si>
  <si>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一般行政管理实务</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</si>
  <si>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</si>
  <si>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</si>
  <si>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</si>
  <si>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</si>
  <si>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</si>
  <si>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</si>
  <si>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</si>
  <si>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</si>
  <si>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</si>
  <si>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</si>
  <si>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</si>
  <si>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</si>
  <si>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</si>
  <si>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</si>
  <si>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</si>
  <si>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</si>
  <si>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</si>
  <si>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</si>
  <si>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</si>
  <si>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</si>
  <si>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</si>
  <si>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</si>
  <si>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</si>
  <si>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</si>
  <si>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</si>
  <si>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</si>
  <si>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</si>
  <si>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</si>
  <si>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</si>
  <si>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</si>
  <si>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</si>
  <si>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</si>
  <si>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</si>
  <si>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</si>
  <si>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</si>
  <si>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</si>
  <si>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</si>
  <si>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</si>
  <si>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</si>
  <si>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</si>
  <si>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</si>
  <si>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</si>
  <si>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</si>
  <si>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</si>
  <si>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</si>
  <si>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</si>
  <si>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</si>
  <si>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</si>
  <si>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</si>
  <si>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</si>
  <si>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</si>
  <si>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</si>
  <si>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</si>
  <si>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</si>
  <si>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</si>
  <si>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</si>
  <si>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</si>
  <si>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</si>
  <si>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</si>
  <si>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</si>
  <si>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</si>
  <si>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</si>
  <si>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</si>
  <si>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</si>
  <si>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</si>
  <si>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</si>
  <si>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</si>
  <si>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</si>
  <si>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</si>
  <si>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</si>
  <si>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</si>
  <si>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</si>
  <si>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</si>
  <si>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</si>
  <si>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</si>
  <si>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</si>
  <si>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</si>
  <si>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</si>
  <si>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</si>
  <si>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</si>
  <si>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</si>
  <si>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</si>
  <si>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</si>
  <si>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</si>
  <si>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</si>
  <si>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</si>
  <si>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</si>
  <si>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</si>
  <si>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</si>
  <si>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</si>
  <si>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</si>
  <si>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</si>
  <si>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</si>
  <si>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</si>
  <si>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</si>
  <si>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</si>
  <si>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</si>
  <si>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</si>
  <si>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</si>
  <si>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</si>
  <si>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</si>
  <si>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</si>
  <si>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</si>
  <si>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</si>
  <si>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</si>
  <si>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</si>
  <si>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</si>
  <si>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</si>
  <si>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</si>
  <si>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</si>
  <si>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</si>
  <si>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</si>
  <si>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</si>
  <si>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</si>
  <si>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</si>
  <si>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</si>
  <si>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</si>
  <si>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</si>
  <si>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</si>
  <si>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</si>
  <si>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</si>
  <si>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</si>
  <si>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</si>
  <si>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</si>
  <si>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</si>
  <si>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</si>
  <si>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</si>
  <si>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</si>
  <si>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</si>
  <si>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</si>
  <si>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</si>
  <si>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</si>
  <si>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</si>
  <si>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</si>
  <si>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</si>
  <si>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</si>
  <si>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</si>
  <si>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</si>
  <si>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</si>
  <si>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</si>
  <si>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</si>
  <si>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</si>
  <si>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</si>
  <si>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</si>
  <si>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</si>
  <si>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</si>
  <si>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</si>
  <si>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</si>
  <si>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</si>
  <si>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</si>
  <si>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</si>
  <si>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</si>
  <si>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</si>
  <si>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</si>
  <si>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</si>
  <si>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</si>
  <si>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</si>
  <si>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</si>
  <si>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</si>
  <si>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</si>
  <si>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</si>
  <si>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</si>
  <si>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</si>
  <si>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</si>
  <si>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</si>
  <si>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</si>
  <si>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</si>
  <si>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</si>
  <si>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</si>
  <si>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</si>
  <si>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</si>
  <si>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</si>
  <si>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</si>
  <si>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</si>
  <si>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</si>
  <si>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</si>
  <si>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</si>
  <si>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老龄卫生健康服务</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</si>
  <si>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</si>
  <si>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</si>
  <si>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</si>
  <si>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</si>
  <si>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</si>
  <si>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</si>
  <si>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</si>
  <si>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</si>
  <si>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</si>
  <si>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</si>
  <si>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</si>
  <si>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</si>
  <si>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</si>
  <si>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</si>
  <si>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</si>
  <si>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</si>
  <si>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</si>
  <si>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</si>
  <si>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</si>
  <si>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</si>
  <si>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</si>
  <si>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</si>
  <si>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</si>
  <si>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</si>
  <si>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</si>
  <si>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</si>
  <si>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</si>
  <si>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</si>
  <si>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</si>
  <si>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</si>
  <si>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</si>
  <si>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</si>
  <si>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</si>
  <si>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</si>
  <si>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</si>
  <si>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</si>
  <si>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</si>
  <si>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</si>
  <si>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</si>
  <si>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</si>
  <si>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</si>
  <si>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</si>
  <si>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</si>
  <si>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</si>
  <si>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</si>
  <si>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</si>
  <si>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</si>
  <si>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</si>
  <si>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</si>
  <si>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</si>
  <si>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</si>
  <si>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</si>
  <si>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</si>
  <si>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</si>
  <si>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</si>
  <si>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</si>
  <si>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</si>
  <si>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</si>
  <si>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</si>
  <si>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</si>
  <si>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</si>
  <si>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</si>
  <si>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</si>
  <si>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</si>
  <si>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</si>
  <si>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</si>
  <si>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</si>
  <si>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</si>
  <si>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城管执法</t>
  </si>
  <si>
    <t xml:space="preserve">      工程建设国家标准规范编制与监管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</si>
  <si>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</si>
  <si>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</si>
  <si>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</si>
  <si>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</si>
  <si>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</si>
  <si>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</si>
  <si>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</si>
  <si>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</si>
  <si>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</si>
  <si>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</si>
  <si>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</si>
  <si>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</si>
  <si>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</si>
  <si>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</si>
  <si>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</si>
  <si>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</si>
  <si>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</si>
  <si>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</si>
  <si>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</si>
  <si>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</si>
  <si>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</si>
  <si>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</si>
  <si>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</si>
  <si>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</si>
  <si>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</si>
  <si>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</si>
  <si>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</si>
  <si>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</si>
  <si>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</si>
  <si>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</si>
  <si>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</si>
  <si>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</si>
  <si>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</si>
  <si>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</si>
  <si>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</si>
  <si>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</si>
  <si>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</si>
  <si>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</si>
  <si>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</si>
  <si>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</si>
  <si>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</si>
  <si>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</si>
  <si>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</si>
  <si>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</si>
  <si>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</si>
  <si>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</si>
  <si>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</si>
  <si>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</si>
  <si>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</si>
  <si>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</si>
  <si>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</si>
  <si>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</si>
  <si>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</si>
  <si>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</si>
  <si>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</si>
  <si>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</si>
  <si>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</si>
  <si>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</si>
  <si>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</si>
  <si>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</si>
  <si>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</si>
  <si>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</si>
  <si>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</si>
  <si>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</si>
  <si>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</si>
  <si>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</si>
  <si>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</si>
  <si>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</si>
  <si>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</si>
  <si>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</si>
  <si>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</si>
  <si>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</si>
  <si>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</si>
  <si>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</si>
  <si>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</si>
  <si>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</si>
  <si>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</si>
  <si>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</si>
  <si>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</si>
  <si>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</si>
  <si>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</si>
  <si>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</si>
  <si>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</si>
  <si>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</si>
  <si>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</si>
  <si>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</si>
  <si>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</si>
  <si>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</si>
  <si>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</si>
  <si>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</si>
  <si>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</si>
  <si>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</si>
  <si>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</si>
  <si>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</si>
  <si>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</si>
  <si>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</si>
  <si>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</si>
  <si>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</si>
  <si>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</si>
  <si>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</si>
  <si>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</si>
  <si>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</si>
  <si>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</si>
  <si>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</si>
  <si>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</si>
  <si>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</si>
  <si>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</si>
  <si>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</si>
  <si>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</si>
  <si>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</si>
  <si>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</si>
  <si>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</si>
  <si>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</si>
  <si>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</si>
  <si>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</si>
  <si>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</si>
  <si>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</si>
  <si>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</si>
  <si>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</si>
  <si>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</si>
  <si>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</si>
  <si>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</si>
  <si>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</si>
  <si>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</si>
  <si>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</si>
  <si>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</si>
  <si>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</si>
  <si>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</si>
  <si>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</si>
  <si>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</si>
  <si>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</si>
  <si>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</si>
  <si>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</si>
  <si>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</si>
  <si>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</si>
  <si>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</si>
  <si>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</si>
  <si>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</si>
  <si>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</si>
  <si>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</si>
  <si>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</si>
  <si>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</si>
  <si>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</si>
  <si>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</si>
  <si>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</si>
  <si>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</si>
  <si>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</si>
  <si>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</si>
  <si>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</si>
  <si>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</si>
  <si>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</si>
  <si>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</si>
  <si>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</si>
  <si>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</si>
  <si>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</si>
  <si>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</si>
  <si>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</si>
  <si>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</si>
  <si>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</si>
  <si>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</si>
  <si>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</si>
  <si>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</si>
  <si>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</si>
  <si>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</si>
  <si>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</si>
  <si>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</si>
  <si>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</si>
  <si>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</si>
  <si>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</si>
  <si>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</si>
  <si>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</si>
  <si>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</si>
  <si>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</si>
  <si>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</si>
  <si>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</si>
  <si>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</si>
  <si>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</si>
  <si>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</si>
  <si>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</si>
  <si>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</si>
  <si>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</si>
  <si>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</si>
  <si>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</si>
  <si>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</si>
  <si>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</si>
  <si>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</si>
  <si>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</si>
  <si>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</si>
  <si>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</si>
  <si>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</si>
  <si>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</si>
  <si>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</si>
  <si>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</si>
  <si>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</si>
  <si>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</si>
  <si>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</si>
  <si>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</si>
  <si>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</si>
  <si>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</si>
  <si>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</si>
  <si>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</si>
  <si>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</si>
  <si>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</si>
  <si>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</si>
  <si>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</si>
  <si>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</si>
  <si>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</si>
  <si>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</si>
  <si>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</si>
  <si>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</si>
  <si>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</si>
  <si>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</si>
  <si>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</si>
  <si>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</si>
  <si>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</si>
  <si>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</si>
  <si>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</si>
  <si>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</si>
  <si>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十六、金融支出</t>
  </si>
  <si>
    <t xml:space="preserve">    金融部门行政支出</t>
  </si>
  <si>
    <t xml:space="preserve">      安全防卫</t>
  </si>
  <si>
    <t xml:space="preserve">      金融部门其他行政支出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</si>
  <si>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</si>
  <si>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</si>
  <si>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</si>
  <si>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</si>
  <si>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</si>
  <si>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</si>
  <si>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</si>
  <si>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</si>
  <si>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</si>
  <si>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</si>
  <si>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</si>
  <si>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</si>
  <si>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</si>
  <si>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</si>
  <si>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</si>
  <si>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</si>
  <si>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</si>
  <si>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十八、自然资源海洋气象等支出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</si>
  <si>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</si>
  <si>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</si>
  <si>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</si>
  <si>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</si>
  <si>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</si>
  <si>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</si>
  <si>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</si>
  <si>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</si>
  <si>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</si>
  <si>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</si>
  <si>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</si>
  <si>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</si>
  <si>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</si>
  <si>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</si>
  <si>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</si>
  <si>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</si>
  <si>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</si>
  <si>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</si>
  <si>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</si>
  <si>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</si>
  <si>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</si>
  <si>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</si>
  <si>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</si>
  <si>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</si>
  <si>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</si>
  <si>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</si>
  <si>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</si>
  <si>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</si>
  <si>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</si>
  <si>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</si>
  <si>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</si>
  <si>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</si>
  <si>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</si>
  <si>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</si>
  <si>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</si>
  <si>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</si>
  <si>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</si>
  <si>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</si>
  <si>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</si>
  <si>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</si>
  <si>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</si>
  <si>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</si>
  <si>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</si>
  <si>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</si>
  <si>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</si>
  <si>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</si>
  <si>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</si>
  <si>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</si>
  <si>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</si>
  <si>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</si>
  <si>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</si>
  <si>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</si>
  <si>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</si>
  <si>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</si>
  <si>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</si>
  <si>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</si>
  <si>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</si>
  <si>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</si>
  <si>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</si>
  <si>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</si>
  <si>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</si>
  <si>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</si>
  <si>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</si>
  <si>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</si>
  <si>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</si>
  <si>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</si>
  <si>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</si>
  <si>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</si>
  <si>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</si>
  <si>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</si>
  <si>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</si>
  <si>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</si>
  <si>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</si>
  <si>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</si>
  <si>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</si>
  <si>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</si>
  <si>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</si>
  <si>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</si>
  <si>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</si>
  <si>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</si>
  <si>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</si>
  <si>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</si>
  <si>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</si>
  <si>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</si>
  <si>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</si>
  <si>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</si>
  <si>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</si>
  <si>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</si>
  <si>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</si>
  <si>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</si>
  <si>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</si>
  <si>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</si>
  <si>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</si>
  <si>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</si>
  <si>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</si>
  <si>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</si>
  <si>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</si>
  <si>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</si>
  <si>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</si>
  <si>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</si>
  <si>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</si>
  <si>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</si>
  <si>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</si>
  <si>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</si>
  <si>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</si>
  <si>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</si>
  <si>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</si>
  <si>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</si>
  <si>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</si>
  <si>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</si>
  <si>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</si>
  <si>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</si>
  <si>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</si>
  <si>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</si>
  <si>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</si>
  <si>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</si>
  <si>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</si>
  <si>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</si>
  <si>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</si>
  <si>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</si>
  <si>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</si>
  <si>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</si>
  <si>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</si>
  <si>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</si>
  <si>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</si>
  <si>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</si>
  <si>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</si>
  <si>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</si>
  <si>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</si>
  <si>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</si>
  <si>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</si>
  <si>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</si>
  <si>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</si>
  <si>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</si>
  <si>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</si>
  <si>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</si>
  <si>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</si>
  <si>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</si>
  <si>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</si>
  <si>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</si>
  <si>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</si>
  <si>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</si>
  <si>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</si>
  <si>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</si>
  <si>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</si>
  <si>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</si>
  <si>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</si>
  <si>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</si>
  <si>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</si>
  <si>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</si>
  <si>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</si>
  <si>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</si>
  <si>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合计</t>
  </si>
  <si>
    <t>2020年郧西县基本支出执行情况表</t>
  </si>
  <si>
    <t>表四</t>
  </si>
  <si>
    <r>
      <rPr>
        <sz val="11"/>
        <color indexed="8"/>
        <rFont val="宋体"/>
        <family val="0"/>
      </rPr>
      <t>项目</t>
    </r>
  </si>
  <si>
    <r>
      <rPr>
        <sz val="11"/>
        <color indexed="8"/>
        <rFont val="宋体"/>
        <family val="0"/>
      </rPr>
      <t>预算数</t>
    </r>
  </si>
  <si>
    <t>一、机关工资福利支出</t>
  </si>
  <si>
    <t xml:space="preserve">  工资奖金津补贴</t>
  </si>
  <si>
    <t xml:space="preserve">  社会保险缴费</t>
  </si>
  <si>
    <t xml:space="preserve">  住房公积金</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</si>
  <si>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</si>
  <si>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</si>
  <si>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</si>
  <si>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</si>
  <si>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</si>
  <si>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</si>
  <si>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</si>
  <si>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</si>
  <si>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t>
  </si>
  <si>
    <t xml:space="preserve">  公务用车运行维护费</t>
  </si>
  <si>
    <t xml:space="preserve">  其他商品服务支出</t>
  </si>
  <si>
    <t>三、机关资本性支出（一）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</si>
  <si>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</si>
  <si>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</si>
  <si>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</si>
  <si>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</si>
  <si>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</si>
  <si>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</si>
  <si>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</si>
  <si>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四、对事业单位经常性补助</t>
  </si>
  <si>
    <t xml:space="preserve">  工资福利支出</t>
  </si>
  <si>
    <t xml:space="preserve">  商品服务支出</t>
  </si>
  <si>
    <t xml:space="preserve">  其他对事业单位补助</t>
  </si>
  <si>
    <t>五、对事业单位资本性补助</t>
  </si>
  <si>
    <t xml:space="preserve">  对企业资本性支出（一）</t>
  </si>
  <si>
    <t xml:space="preserve">  对企业资本性支出（二）</t>
  </si>
  <si>
    <t>六、对个人和家庭的补助</t>
  </si>
  <si>
    <t xml:space="preserve">  社会福利和救助</t>
  </si>
  <si>
    <t xml:space="preserve">  助学金</t>
  </si>
  <si>
    <t xml:space="preserve">  个人农业生产补贴</t>
  </si>
  <si>
    <t xml:space="preserve">  离退休费</t>
  </si>
  <si>
    <r>
      <t xml:space="preserve"> </t>
    </r>
    <r>
      <rPr>
        <sz val="10"/>
        <rFont val="宋体"/>
        <family val="0"/>
      </rPr>
      <t xml:space="preserve"> 对其他个人和家庭的补助</t>
    </r>
  </si>
  <si>
    <t xml:space="preserve">    支    出    合    计</t>
  </si>
  <si>
    <t>2020年郧西县政府性基金收入执行情况表</t>
  </si>
  <si>
    <t>表五</t>
  </si>
  <si>
    <t>一、农网还贷资金收入</t>
  </si>
  <si>
    <t>二、港口建设费收入</t>
  </si>
  <si>
    <t>三、新型墙体材料专项基金收入</t>
  </si>
  <si>
    <t>四、旅游发展基金收入</t>
  </si>
  <si>
    <t>五、国家电影事业发展专项资金收入</t>
  </si>
  <si>
    <t>六、新增建设用地土地有偿使用费收入</t>
  </si>
  <si>
    <t>七、城市公用事业附加收入</t>
  </si>
  <si>
    <t>八、国有土地收益基金收入</t>
  </si>
  <si>
    <t>九、农业土地开发资金收入</t>
  </si>
  <si>
    <t>十、国有土地使用权出让收入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</si>
  <si>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</si>
  <si>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</si>
  <si>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</si>
  <si>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</si>
  <si>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</si>
  <si>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十一、大中型水库库区基金收入</t>
  </si>
  <si>
    <t>十二、彩票公益金收入</t>
  </si>
  <si>
    <t xml:space="preserve">      福利彩票公益金收入</t>
  </si>
  <si>
    <t>　  　体育彩票公益金收入</t>
  </si>
  <si>
    <t>十三、城市基础设施配套费收入</t>
  </si>
  <si>
    <t>十四、小型水库移民扶助基金收入</t>
  </si>
  <si>
    <t>十五、国家重大水利工程建设基金收入</t>
  </si>
  <si>
    <t xml:space="preserve">      南水北调工程建设资金</t>
  </si>
  <si>
    <t xml:space="preserve">      三峡工程后续工作资金</t>
  </si>
  <si>
    <t xml:space="preserve">      省级重大水利工程建设资金</t>
  </si>
  <si>
    <t>十六、车辆通行费</t>
  </si>
  <si>
    <t>十七、污水处理费收入</t>
  </si>
  <si>
    <t>十八、彩票发行机构和彩票销售机构的业务费用</t>
  </si>
  <si>
    <t xml:space="preserve">      福利彩票销售机构的业务费用</t>
  </si>
  <si>
    <t xml:space="preserve">      体育彩票销售机构的业务费用</t>
  </si>
  <si>
    <t>十九、其他政府性基金收入</t>
  </si>
  <si>
    <t>　</t>
  </si>
  <si>
    <t>转移性收入</t>
  </si>
  <si>
    <t xml:space="preserve">    政府性基金转移收入</t>
  </si>
  <si>
    <t xml:space="preserve">    　政府性基金补助收入</t>
  </si>
  <si>
    <t xml:space="preserve">    　政府性基金上解收入</t>
  </si>
  <si>
    <t xml:space="preserve">    上年结转收入</t>
  </si>
  <si>
    <t xml:space="preserve">    调入资金</t>
  </si>
  <si>
    <t>地方政府债务收入</t>
  </si>
  <si>
    <t xml:space="preserve">    　专项债务收入</t>
  </si>
  <si>
    <t>收入总计</t>
  </si>
  <si>
    <t>2020年郧西县政府性基金支出执行情况表</t>
  </si>
  <si>
    <t>表六</t>
  </si>
  <si>
    <r>
      <rPr>
        <b/>
        <sz val="11"/>
        <rFont val="宋体"/>
        <family val="0"/>
      </rPr>
      <t>项</t>
    </r>
    <r>
      <rPr>
        <b/>
        <sz val="12"/>
        <rFont val="宋体"/>
        <family val="0"/>
      </rPr>
      <t>目</t>
    </r>
  </si>
  <si>
    <r>
      <rPr>
        <sz val="11"/>
        <color indexed="8"/>
        <rFont val="宋体"/>
        <family val="0"/>
      </rPr>
      <t>完成数</t>
    </r>
  </si>
  <si>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</si>
  <si>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</si>
  <si>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</si>
  <si>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</si>
  <si>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</si>
  <si>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</si>
  <si>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</si>
  <si>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</si>
  <si>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</si>
  <si>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</si>
  <si>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</si>
  <si>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</si>
  <si>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</si>
  <si>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</si>
  <si>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</si>
  <si>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</si>
  <si>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</si>
  <si>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</si>
  <si>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</si>
  <si>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</si>
  <si>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</si>
  <si>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</si>
  <si>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</si>
  <si>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</si>
  <si>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</si>
  <si>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</si>
  <si>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</si>
  <si>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</si>
  <si>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</si>
  <si>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</si>
  <si>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</si>
  <si>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</si>
  <si>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</si>
  <si>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</si>
  <si>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</si>
  <si>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</si>
  <si>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</si>
  <si>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</si>
  <si>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</si>
  <si>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</si>
  <si>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</si>
  <si>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</si>
  <si>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</si>
  <si>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</si>
  <si>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</si>
  <si>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</si>
  <si>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</si>
  <si>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</si>
  <si>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</si>
  <si>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</si>
  <si>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</si>
  <si>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</si>
  <si>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</si>
  <si>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</si>
  <si>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</si>
  <si>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</si>
  <si>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</si>
  <si>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</si>
  <si>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</si>
  <si>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</si>
  <si>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</si>
  <si>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</si>
  <si>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</si>
  <si>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</si>
  <si>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</si>
  <si>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</si>
  <si>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</si>
  <si>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</si>
  <si>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</si>
  <si>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</si>
  <si>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</si>
  <si>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</si>
  <si>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</si>
  <si>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</si>
  <si>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</si>
  <si>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</si>
  <si>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</si>
  <si>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</si>
  <si>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</si>
  <si>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</si>
  <si>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</si>
  <si>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</si>
  <si>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</si>
  <si>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</si>
  <si>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</si>
  <si>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</si>
  <si>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</si>
  <si>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</si>
  <si>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</si>
  <si>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</si>
  <si>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</si>
  <si>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</si>
  <si>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</si>
  <si>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</si>
  <si>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</si>
  <si>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</si>
  <si>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</si>
  <si>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</si>
  <si>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</si>
  <si>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</si>
  <si>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</si>
  <si>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</si>
  <si>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</si>
  <si>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</si>
  <si>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</si>
  <si>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</si>
  <si>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</si>
  <si>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</si>
  <si>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</si>
  <si>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</si>
  <si>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</si>
  <si>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</si>
  <si>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</si>
  <si>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</si>
  <si>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</si>
  <si>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</si>
  <si>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</si>
  <si>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</si>
  <si>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</si>
  <si>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</si>
  <si>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</si>
  <si>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</si>
  <si>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</si>
  <si>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</si>
  <si>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</si>
  <si>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</si>
  <si>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</si>
  <si>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</si>
  <si>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</si>
  <si>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</si>
  <si>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</si>
  <si>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</si>
  <si>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</si>
  <si>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</si>
  <si>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</si>
  <si>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</si>
  <si>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</si>
  <si>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</si>
  <si>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</si>
  <si>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</si>
  <si>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</si>
  <si>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</si>
  <si>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</si>
  <si>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</si>
  <si>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</si>
  <si>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</si>
  <si>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</si>
  <si>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</si>
  <si>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</si>
  <si>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</si>
  <si>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</si>
  <si>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</si>
  <si>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</si>
  <si>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</si>
  <si>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</si>
  <si>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</si>
  <si>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</si>
  <si>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</si>
  <si>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</si>
  <si>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</si>
  <si>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</si>
  <si>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</si>
  <si>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</si>
  <si>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</si>
  <si>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</si>
  <si>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</si>
  <si>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</si>
  <si>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</si>
  <si>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</si>
  <si>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</si>
  <si>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</si>
  <si>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</si>
  <si>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</si>
  <si>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</si>
  <si>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</si>
  <si>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</si>
  <si>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</si>
  <si>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</si>
  <si>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</si>
  <si>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</si>
  <si>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</si>
  <si>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</si>
  <si>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</si>
  <si>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</si>
  <si>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</si>
  <si>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</si>
  <si>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</si>
  <si>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</si>
  <si>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</si>
  <si>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</si>
  <si>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</si>
  <si>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支出合计</t>
  </si>
  <si>
    <t>转移性支出</t>
  </si>
  <si>
    <t xml:space="preserve">  政府性基金转移支付</t>
  </si>
  <si>
    <t xml:space="preserve">    政府性基金补助支出</t>
  </si>
  <si>
    <t xml:space="preserve">    政府性基金上解支出</t>
  </si>
  <si>
    <t xml:space="preserve"> 调出资金</t>
  </si>
  <si>
    <t xml:space="preserve"> 年终结余</t>
  </si>
  <si>
    <t xml:space="preserve"> 地方政府专项债务还本支出</t>
  </si>
  <si>
    <t xml:space="preserve"> 地方政府专项债务转贷支出</t>
  </si>
  <si>
    <t>支出总计</t>
  </si>
  <si>
    <t>2020年郧西县国有资本经营收入执行情况表</t>
  </si>
  <si>
    <t>表七</t>
  </si>
  <si>
    <t>国有资本经营收入</t>
  </si>
  <si>
    <t>非税收入</t>
  </si>
  <si>
    <t xml:space="preserve">  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</si>
  <si>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</si>
  <si>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</si>
  <si>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</si>
  <si>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</si>
  <si>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</si>
  <si>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</si>
  <si>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</si>
  <si>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</si>
  <si>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</si>
  <si>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</si>
  <si>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</si>
  <si>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</si>
  <si>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</si>
  <si>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</si>
  <si>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</si>
  <si>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</si>
  <si>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</si>
  <si>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</si>
  <si>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</si>
  <si>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</si>
  <si>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</si>
  <si>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</si>
  <si>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</si>
  <si>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</si>
  <si>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</si>
  <si>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</si>
  <si>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</si>
  <si>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</si>
  <si>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</si>
  <si>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</si>
  <si>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</si>
  <si>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</si>
  <si>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</si>
  <si>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</si>
  <si>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</si>
  <si>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</si>
  <si>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</si>
  <si>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</si>
  <si>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</si>
  <si>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</si>
  <si>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</si>
  <si>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</si>
  <si>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</si>
  <si>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</si>
  <si>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</si>
  <si>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</si>
  <si>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</si>
  <si>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</si>
  <si>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2020年郧西县国有资本经营支出执行情况表</t>
  </si>
  <si>
    <t>表八</t>
  </si>
  <si>
    <t>完成数</t>
  </si>
  <si>
    <r>
      <rPr>
        <b/>
        <sz val="9"/>
        <rFont val="宋体"/>
        <family val="0"/>
      </rPr>
      <t>国有资本经营支出</t>
    </r>
  </si>
  <si>
    <r>
      <rPr>
        <b/>
        <sz val="9"/>
        <rFont val="宋体"/>
        <family val="0"/>
      </rPr>
      <t>社会保障和就业支出</t>
    </r>
  </si>
  <si>
    <r>
      <t xml:space="preserve">  </t>
    </r>
    <r>
      <rPr>
        <b/>
        <sz val="9"/>
        <rFont val="宋体"/>
        <family val="0"/>
      </rPr>
      <t>补充全国社会保障基金</t>
    </r>
  </si>
  <si>
    <r>
      <t xml:space="preserve">    </t>
    </r>
    <r>
      <rPr>
        <sz val="9"/>
        <rFont val="宋体"/>
        <family val="0"/>
      </rPr>
      <t>国有资本经营预算补充社保基金支出</t>
    </r>
  </si>
  <si>
    <r>
      <rPr>
        <b/>
        <sz val="9"/>
        <rFont val="宋体"/>
        <family val="0"/>
      </rPr>
      <t>国有资本经营预算支出</t>
    </r>
  </si>
  <si>
    <r>
      <t xml:space="preserve">  </t>
    </r>
    <r>
      <rPr>
        <b/>
        <sz val="9"/>
        <rFont val="宋体"/>
        <family val="0"/>
      </rPr>
      <t>解决历史遗留问题及改革成本支出</t>
    </r>
  </si>
  <si>
    <r>
      <t xml:space="preserve">    </t>
    </r>
    <r>
      <rPr>
        <sz val="9"/>
        <rFont val="宋体"/>
        <family val="0"/>
      </rPr>
      <t>厂办大集体改革支出</t>
    </r>
  </si>
  <si>
    <r>
      <t xml:space="preserve">    "</t>
    </r>
    <r>
      <rPr>
        <sz val="9"/>
        <rFont val="宋体"/>
        <family val="0"/>
      </rPr>
      <t>三供一业</t>
    </r>
    <r>
      <rPr>
        <sz val="9"/>
        <rFont val="Times New Roman"/>
        <family val="1"/>
      </rPr>
      <t>"</t>
    </r>
    <r>
      <rPr>
        <sz val="9"/>
        <rFont val="宋体"/>
        <family val="0"/>
      </rPr>
      <t>移交补助支出</t>
    </r>
  </si>
  <si>
    <r>
      <t xml:space="preserve">    </t>
    </r>
    <r>
      <rPr>
        <sz val="9"/>
        <rFont val="宋体"/>
        <family val="0"/>
      </rPr>
      <t>国有企业办职教幼教补助支出</t>
    </r>
  </si>
  <si>
    <r>
      <t xml:space="preserve">    </t>
    </r>
    <r>
      <rPr>
        <sz val="9"/>
        <rFont val="宋体"/>
        <family val="0"/>
      </rPr>
      <t>国有企业办公共服务机构移交补助支出</t>
    </r>
  </si>
  <si>
    <r>
      <t xml:space="preserve">    </t>
    </r>
    <r>
      <rPr>
        <sz val="9"/>
        <rFont val="宋体"/>
        <family val="0"/>
      </rPr>
      <t>国有企业退休人员社会化管理补助支出</t>
    </r>
  </si>
  <si>
    <r>
      <t xml:space="preserve">    </t>
    </r>
    <r>
      <rPr>
        <sz val="9"/>
        <rFont val="宋体"/>
        <family val="0"/>
      </rPr>
      <t>国有企业棚户区改造支出</t>
    </r>
  </si>
  <si>
    <r>
      <t xml:space="preserve">    </t>
    </r>
    <r>
      <rPr>
        <sz val="9"/>
        <rFont val="宋体"/>
        <family val="0"/>
      </rPr>
      <t>国有企业改革成本支出</t>
    </r>
  </si>
  <si>
    <r>
      <t xml:space="preserve">    </t>
    </r>
    <r>
      <rPr>
        <sz val="9"/>
        <rFont val="宋体"/>
        <family val="0"/>
      </rPr>
      <t>离休干部医药费补助支出</t>
    </r>
  </si>
  <si>
    <r>
      <t xml:space="preserve">    </t>
    </r>
    <r>
      <rPr>
        <sz val="9"/>
        <rFont val="宋体"/>
        <family val="0"/>
      </rPr>
      <t>其他解决历史遗留问题及改革成本支出</t>
    </r>
  </si>
  <si>
    <r>
      <t xml:space="preserve">  </t>
    </r>
    <r>
      <rPr>
        <b/>
        <sz val="9"/>
        <rFont val="宋体"/>
        <family val="0"/>
      </rPr>
      <t>国有企业资本金注入</t>
    </r>
  </si>
  <si>
    <r>
      <t xml:space="preserve">    </t>
    </r>
    <r>
      <rPr>
        <sz val="9"/>
        <rFont val="宋体"/>
        <family val="0"/>
      </rPr>
      <t>国有经济结构调整支出</t>
    </r>
  </si>
  <si>
    <r>
      <t xml:space="preserve">    </t>
    </r>
    <r>
      <rPr>
        <sz val="9"/>
        <rFont val="宋体"/>
        <family val="0"/>
      </rPr>
      <t>公益性设施投资支出</t>
    </r>
  </si>
  <si>
    <r>
      <t xml:space="preserve">    </t>
    </r>
    <r>
      <rPr>
        <sz val="9"/>
        <rFont val="宋体"/>
        <family val="0"/>
      </rPr>
      <t>前瞻性战略性产业发展支出</t>
    </r>
  </si>
  <si>
    <r>
      <t xml:space="preserve">    </t>
    </r>
    <r>
      <rPr>
        <sz val="9"/>
        <rFont val="宋体"/>
        <family val="0"/>
      </rPr>
      <t>生态环境保护支出</t>
    </r>
  </si>
  <si>
    <r>
      <t xml:space="preserve">    </t>
    </r>
    <r>
      <rPr>
        <sz val="9"/>
        <rFont val="宋体"/>
        <family val="0"/>
      </rPr>
      <t>支持科技进步支出</t>
    </r>
  </si>
  <si>
    <r>
      <t xml:space="preserve">    </t>
    </r>
    <r>
      <rPr>
        <sz val="9"/>
        <rFont val="宋体"/>
        <family val="0"/>
      </rPr>
      <t>保障国家经济安全支出</t>
    </r>
  </si>
  <si>
    <r>
      <t xml:space="preserve">    </t>
    </r>
    <r>
      <rPr>
        <sz val="9"/>
        <rFont val="宋体"/>
        <family val="0"/>
      </rPr>
      <t>对外投资合作支出</t>
    </r>
  </si>
  <si>
    <r>
      <t xml:space="preserve">    </t>
    </r>
    <r>
      <rPr>
        <sz val="9"/>
        <rFont val="宋体"/>
        <family val="0"/>
      </rPr>
      <t>其他国有企业资本金注入</t>
    </r>
  </si>
  <si>
    <r>
      <t xml:space="preserve">  </t>
    </r>
    <r>
      <rPr>
        <b/>
        <sz val="9"/>
        <rFont val="宋体"/>
        <family val="0"/>
      </rPr>
      <t>国有企业政策性补贴</t>
    </r>
    <r>
      <rPr>
        <b/>
        <sz val="9"/>
        <rFont val="Times New Roman"/>
        <family val="1"/>
      </rPr>
      <t>(</t>
    </r>
    <r>
      <rPr>
        <b/>
        <sz val="9"/>
        <rFont val="宋体"/>
        <family val="0"/>
      </rPr>
      <t>款</t>
    </r>
    <r>
      <rPr>
        <b/>
        <sz val="9"/>
        <rFont val="Times New Roman"/>
        <family val="1"/>
      </rPr>
      <t>)</t>
    </r>
  </si>
  <si>
    <r>
      <t xml:space="preserve">    </t>
    </r>
    <r>
      <rPr>
        <sz val="9"/>
        <rFont val="宋体"/>
        <family val="0"/>
      </rPr>
      <t>国有企业政策性补贴</t>
    </r>
    <r>
      <rPr>
        <sz val="9"/>
        <rFont val="Times New Roman"/>
        <family val="1"/>
      </rPr>
      <t>(</t>
    </r>
    <r>
      <rPr>
        <sz val="9"/>
        <rFont val="宋体"/>
        <family val="0"/>
      </rPr>
      <t>项</t>
    </r>
    <r>
      <rPr>
        <sz val="9"/>
        <rFont val="Times New Roman"/>
        <family val="1"/>
      </rPr>
      <t>)</t>
    </r>
  </si>
  <si>
    <r>
      <t xml:space="preserve">  </t>
    </r>
    <r>
      <rPr>
        <b/>
        <sz val="9"/>
        <rFont val="宋体"/>
        <family val="0"/>
      </rPr>
      <t>金融国有资本经营预算支出</t>
    </r>
  </si>
  <si>
    <r>
      <t xml:space="preserve">    </t>
    </r>
    <r>
      <rPr>
        <sz val="9"/>
        <rFont val="宋体"/>
        <family val="0"/>
      </rPr>
      <t>资本性支出</t>
    </r>
  </si>
  <si>
    <r>
      <t xml:space="preserve">    </t>
    </r>
    <r>
      <rPr>
        <sz val="9"/>
        <rFont val="宋体"/>
        <family val="0"/>
      </rPr>
      <t>改革性支出</t>
    </r>
  </si>
  <si>
    <r>
      <t xml:space="preserve">    </t>
    </r>
    <r>
      <rPr>
        <sz val="9"/>
        <rFont val="宋体"/>
        <family val="0"/>
      </rPr>
      <t>其他金融国有资本经营预算支出</t>
    </r>
  </si>
  <si>
    <r>
      <t xml:space="preserve">  </t>
    </r>
    <r>
      <rPr>
        <b/>
        <sz val="9"/>
        <rFont val="宋体"/>
        <family val="0"/>
      </rPr>
      <t>其他国有资本经营预算支出</t>
    </r>
    <r>
      <rPr>
        <b/>
        <sz val="9"/>
        <rFont val="Times New Roman"/>
        <family val="1"/>
      </rPr>
      <t>(</t>
    </r>
    <r>
      <rPr>
        <b/>
        <sz val="9"/>
        <rFont val="宋体"/>
        <family val="0"/>
      </rPr>
      <t>款</t>
    </r>
    <r>
      <rPr>
        <b/>
        <sz val="9"/>
        <rFont val="Times New Roman"/>
        <family val="1"/>
      </rPr>
      <t>)</t>
    </r>
  </si>
  <si>
    <r>
      <t xml:space="preserve">    </t>
    </r>
    <r>
      <rPr>
        <sz val="9"/>
        <rFont val="宋体"/>
        <family val="0"/>
      </rPr>
      <t>其他国有资本经营预算支出</t>
    </r>
    <r>
      <rPr>
        <sz val="9"/>
        <rFont val="Times New Roman"/>
        <family val="1"/>
      </rPr>
      <t>(</t>
    </r>
    <r>
      <rPr>
        <sz val="9"/>
        <rFont val="宋体"/>
        <family val="0"/>
      </rPr>
      <t>项</t>
    </r>
    <r>
      <rPr>
        <sz val="9"/>
        <rFont val="Times New Roman"/>
        <family val="1"/>
      </rPr>
      <t>)</t>
    </r>
  </si>
  <si>
    <t>2020年郧西县社会保险基金收入执行情况表</t>
  </si>
  <si>
    <t>表九</t>
  </si>
  <si>
    <t>一、企业职工基本养老保险基金收入</t>
  </si>
  <si>
    <t xml:space="preserve">    其中：保险费收入</t>
  </si>
  <si>
    <t xml:space="preserve">          财政补贴收入</t>
  </si>
  <si>
    <t xml:space="preserve">          利息收入</t>
  </si>
  <si>
    <t>二、机关事业单位基本养老保险基金收入</t>
  </si>
  <si>
    <t>三、城乡居民基本养老保险基金收入</t>
  </si>
  <si>
    <t>四、城镇职工基本医疗保险基金收入</t>
  </si>
  <si>
    <t>五、城乡居民基本医疗保险基金收入</t>
  </si>
  <si>
    <t>六、失业保险基金收入</t>
  </si>
  <si>
    <t>七、工伤保险基金收入</t>
  </si>
  <si>
    <t>八、生育保险基金收入</t>
  </si>
  <si>
    <t>九、其他社会保险基金收入</t>
  </si>
  <si>
    <t>社会保险基金收入合计</t>
  </si>
  <si>
    <t>2020年郧西县社会保险基金支出执行情况表</t>
  </si>
  <si>
    <t>表十</t>
  </si>
  <si>
    <t>一、企业职工基本养老保险基金支出</t>
  </si>
  <si>
    <t xml:space="preserve">    其中：基本养老金支出</t>
  </si>
  <si>
    <t>二、机关事业单位基本养老保险基金支出</t>
  </si>
  <si>
    <t>三、城乡居民基本养老保险基金支出</t>
  </si>
  <si>
    <t>四、城镇职工基本医疗保险基金支出</t>
  </si>
  <si>
    <t xml:space="preserve">    其中：基本医疗保险待遇支出</t>
  </si>
  <si>
    <t>五、城乡居民基本医疗保险基金支出</t>
  </si>
  <si>
    <t>六、失业保险基金支出</t>
  </si>
  <si>
    <t xml:space="preserve">    其中：失业保险金支出</t>
  </si>
  <si>
    <t>七、工伤保险基金支出</t>
  </si>
  <si>
    <t xml:space="preserve">    其中：工伤保险待遇支出</t>
  </si>
  <si>
    <t>八、生育保险基金支出</t>
  </si>
  <si>
    <t xml:space="preserve">    其中：生育保险待遇支出</t>
  </si>
  <si>
    <t>九、其他社会保险基金支出</t>
  </si>
  <si>
    <t xml:space="preserve">    其他社会保险基金支出</t>
  </si>
  <si>
    <t>社会保险基金支出合计</t>
  </si>
  <si>
    <t>当年收支结余</t>
  </si>
  <si>
    <t>结转下年</t>
  </si>
  <si>
    <t>2020年郧西县一般债务限额余额情况表</t>
  </si>
  <si>
    <t>表十一</t>
  </si>
  <si>
    <t>单位：亿元</t>
  </si>
  <si>
    <t>债务类型</t>
  </si>
  <si>
    <t>一般债务</t>
  </si>
  <si>
    <t>2019年债务余额</t>
  </si>
  <si>
    <t>2020年新增债券</t>
  </si>
  <si>
    <t>2020年债务还本</t>
  </si>
  <si>
    <t>2020年债务余额</t>
  </si>
  <si>
    <t>2020年债务限额</t>
  </si>
  <si>
    <r>
      <t>举债情况说明：预算法规定：“地方政府只能通过发行地方政府债券的方式举借债务”。新增债券根据省下达额度和规定的使用方向，主要围绕涉及民生工程的基础设施建设，以及在建公益性项目后续融资，坚决杜绝债券资金用于楼堂馆所等中央明令禁止的投资项目，严格控制安排能够通过市场化方式筹资的投资项目，不得用于经常性支出。201</t>
    </r>
    <r>
      <rPr>
        <sz val="10"/>
        <rFont val="宋体"/>
        <family val="0"/>
      </rPr>
      <t>9</t>
    </r>
    <r>
      <rPr>
        <sz val="10"/>
        <rFont val="宋体"/>
        <family val="0"/>
      </rPr>
      <t>年，县级主要是通过使用政府置换债券偿还到期的政府债务本金。</t>
    </r>
  </si>
  <si>
    <t>2020年郧西县专项债务限额余额情况表</t>
  </si>
  <si>
    <t>表十二</t>
  </si>
  <si>
    <t>专项债务</t>
  </si>
  <si>
    <t>2020年郧西县地方政府债券债券发行情况</t>
  </si>
  <si>
    <t>表十三</t>
  </si>
  <si>
    <t>单位：万元</t>
  </si>
  <si>
    <t>批次</t>
  </si>
  <si>
    <t>发行时间</t>
  </si>
  <si>
    <t>发行额度</t>
  </si>
  <si>
    <t>票面利率</t>
  </si>
  <si>
    <t>期限</t>
  </si>
  <si>
    <t>付息周期</t>
  </si>
  <si>
    <t>到期日</t>
  </si>
  <si>
    <r>
      <t>合计（</t>
    </r>
    <r>
      <rPr>
        <sz val="10"/>
        <rFont val="Times New Roman"/>
        <family val="1"/>
      </rPr>
      <t>2020</t>
    </r>
    <r>
      <rPr>
        <sz val="10"/>
        <rFont val="宋体"/>
        <family val="0"/>
      </rPr>
      <t>年）</t>
    </r>
  </si>
  <si>
    <t>一般债券小计</t>
  </si>
  <si>
    <t>第一批新增一般债券</t>
  </si>
  <si>
    <t>十年</t>
  </si>
  <si>
    <t>半年</t>
  </si>
  <si>
    <r>
      <rPr>
        <sz val="10"/>
        <rFont val="宋体"/>
        <family val="0"/>
      </rPr>
      <t>第</t>
    </r>
    <r>
      <rPr>
        <sz val="10"/>
        <rFont val="Times New Roman"/>
        <family val="1"/>
      </rPr>
      <t>1</t>
    </r>
    <r>
      <rPr>
        <sz val="10"/>
        <rFont val="宋体"/>
        <family val="0"/>
      </rPr>
      <t>批再融资一般债券</t>
    </r>
  </si>
  <si>
    <t>七年</t>
  </si>
  <si>
    <t>一年</t>
  </si>
  <si>
    <r>
      <rPr>
        <sz val="10"/>
        <rFont val="宋体"/>
        <family val="0"/>
      </rPr>
      <t>第</t>
    </r>
    <r>
      <rPr>
        <sz val="10"/>
        <rFont val="Times New Roman"/>
        <family val="1"/>
      </rPr>
      <t>2</t>
    </r>
    <r>
      <rPr>
        <sz val="10"/>
        <rFont val="宋体"/>
        <family val="0"/>
      </rPr>
      <t>批再融资一般债券</t>
    </r>
  </si>
  <si>
    <r>
      <rPr>
        <sz val="10"/>
        <rFont val="宋体"/>
        <family val="0"/>
      </rPr>
      <t>第</t>
    </r>
    <r>
      <rPr>
        <sz val="10"/>
        <rFont val="Times New Roman"/>
        <family val="1"/>
      </rPr>
      <t>3</t>
    </r>
    <r>
      <rPr>
        <sz val="10"/>
        <rFont val="宋体"/>
        <family val="0"/>
      </rPr>
      <t>批再融资一般债券</t>
    </r>
  </si>
  <si>
    <r>
      <rPr>
        <sz val="10"/>
        <rFont val="宋体"/>
        <family val="0"/>
      </rPr>
      <t>第</t>
    </r>
    <r>
      <rPr>
        <sz val="10"/>
        <rFont val="Times New Roman"/>
        <family val="1"/>
      </rPr>
      <t>4</t>
    </r>
    <r>
      <rPr>
        <sz val="10"/>
        <rFont val="宋体"/>
        <family val="0"/>
      </rPr>
      <t>批再融资一般债券</t>
    </r>
  </si>
  <si>
    <t>十五年</t>
  </si>
  <si>
    <r>
      <rPr>
        <sz val="10"/>
        <rFont val="宋体"/>
        <family val="0"/>
      </rPr>
      <t>第</t>
    </r>
    <r>
      <rPr>
        <sz val="10"/>
        <rFont val="Times New Roman"/>
        <family val="1"/>
      </rPr>
      <t>5</t>
    </r>
    <r>
      <rPr>
        <sz val="10"/>
        <rFont val="宋体"/>
        <family val="0"/>
      </rPr>
      <t>批再融资一般债券</t>
    </r>
  </si>
  <si>
    <r>
      <t>第</t>
    </r>
    <r>
      <rPr>
        <sz val="10"/>
        <rFont val="Times New Roman"/>
        <family val="1"/>
      </rPr>
      <t>2</t>
    </r>
    <r>
      <rPr>
        <sz val="10"/>
        <rFont val="宋体"/>
        <family val="0"/>
      </rPr>
      <t>批新增一般债券</t>
    </r>
  </si>
  <si>
    <r>
      <t>第</t>
    </r>
    <r>
      <rPr>
        <sz val="10"/>
        <rFont val="Times New Roman"/>
        <family val="1"/>
      </rPr>
      <t>3</t>
    </r>
    <r>
      <rPr>
        <sz val="10"/>
        <rFont val="宋体"/>
        <family val="0"/>
      </rPr>
      <t>批新增一般债券</t>
    </r>
  </si>
  <si>
    <r>
      <rPr>
        <sz val="10"/>
        <rFont val="宋体"/>
        <family val="0"/>
      </rPr>
      <t>第</t>
    </r>
    <r>
      <rPr>
        <sz val="10"/>
        <rFont val="Times New Roman"/>
        <family val="1"/>
      </rPr>
      <t>2</t>
    </r>
    <r>
      <rPr>
        <sz val="10"/>
        <rFont val="宋体"/>
        <family val="0"/>
      </rPr>
      <t>批新增专项债券</t>
    </r>
  </si>
  <si>
    <t>二十年</t>
  </si>
  <si>
    <r>
      <rPr>
        <sz val="10"/>
        <rFont val="宋体"/>
        <family val="0"/>
      </rPr>
      <t>第</t>
    </r>
    <r>
      <rPr>
        <sz val="10"/>
        <rFont val="Times New Roman"/>
        <family val="1"/>
      </rPr>
      <t>2</t>
    </r>
    <r>
      <rPr>
        <sz val="10"/>
        <rFont val="宋体"/>
        <family val="0"/>
      </rPr>
      <t>批再融资专项债券</t>
    </r>
  </si>
  <si>
    <t>五年</t>
  </si>
  <si>
    <r>
      <rPr>
        <sz val="10"/>
        <rFont val="宋体"/>
        <family val="0"/>
      </rPr>
      <t>第</t>
    </r>
    <r>
      <rPr>
        <sz val="10"/>
        <rFont val="Times New Roman"/>
        <family val="1"/>
      </rPr>
      <t>2</t>
    </r>
    <r>
      <rPr>
        <sz val="10"/>
        <rFont val="宋体"/>
        <family val="0"/>
      </rPr>
      <t>批新增棚改专项债券</t>
    </r>
  </si>
  <si>
    <r>
      <rPr>
        <sz val="10"/>
        <rFont val="宋体"/>
        <family val="0"/>
      </rPr>
      <t>第</t>
    </r>
    <r>
      <rPr>
        <sz val="10"/>
        <rFont val="Times New Roman"/>
        <family val="1"/>
      </rPr>
      <t>3</t>
    </r>
    <r>
      <rPr>
        <sz val="10"/>
        <rFont val="宋体"/>
        <family val="0"/>
      </rPr>
      <t>批再融资专项债券</t>
    </r>
  </si>
  <si>
    <r>
      <t>第</t>
    </r>
    <r>
      <rPr>
        <sz val="10"/>
        <rFont val="Times New Roman"/>
        <family val="1"/>
      </rPr>
      <t>1</t>
    </r>
    <r>
      <rPr>
        <sz val="10"/>
        <rFont val="宋体"/>
        <family val="0"/>
      </rPr>
      <t>批新增专项债券</t>
    </r>
  </si>
  <si>
    <t>2020年郧西县政府举借债务分配情况表</t>
  </si>
  <si>
    <t>表十四</t>
  </si>
  <si>
    <t>项目名称</t>
  </si>
  <si>
    <t>新增债券额度</t>
  </si>
  <si>
    <t>备    注</t>
  </si>
  <si>
    <t>新增一般债小计</t>
  </si>
  <si>
    <t>易地扶贫搬迁</t>
  </si>
  <si>
    <t>新增一般债券</t>
  </si>
  <si>
    <t>新增专项债小计</t>
  </si>
  <si>
    <t>郧西县现代农业产业扶贫示范园</t>
  </si>
  <si>
    <t>新增专项债券</t>
  </si>
  <si>
    <t>郧西县2018年第一批城中村棚户区改造项目</t>
  </si>
  <si>
    <t>郧西县第一中学校园建设项目</t>
  </si>
  <si>
    <t>郧西县电子商务综合服务中心项目</t>
  </si>
  <si>
    <t>郧西县新能源产业园基础设施建设项目</t>
  </si>
  <si>
    <t>上津特色小镇项目</t>
  </si>
  <si>
    <t>2021年郧西县一般公共预算收入执行情况表</t>
  </si>
  <si>
    <t>表十五</t>
  </si>
  <si>
    <t>2020年完成数</t>
  </si>
  <si>
    <t>2021年预算数</t>
  </si>
  <si>
    <t>2021年郧西县一般公共财政预算支出预算表</t>
  </si>
  <si>
    <t>表十六</t>
  </si>
  <si>
    <t>增长(+-%)</t>
  </si>
  <si>
    <t>2021年郧西县一般公共预算收支平衡表</t>
  </si>
  <si>
    <r>
      <t>收</t>
    </r>
    <r>
      <rPr>
        <b/>
        <sz val="14"/>
        <rFont val="宋体"/>
        <family val="0"/>
      </rPr>
      <t>入</t>
    </r>
  </si>
  <si>
    <r>
      <t>支</t>
    </r>
    <r>
      <rPr>
        <b/>
        <sz val="14"/>
        <rFont val="宋体"/>
        <family val="0"/>
      </rPr>
      <t>出</t>
    </r>
  </si>
  <si>
    <t>本级收入合计</t>
  </si>
  <si>
    <t>本级支出合计</t>
  </si>
  <si>
    <t xml:space="preserve">  上级补助收入</t>
  </si>
  <si>
    <t xml:space="preserve">  上解上级支出</t>
  </si>
  <si>
    <t xml:space="preserve">    返还性收入</t>
  </si>
  <si>
    <t xml:space="preserve">    体制上解支出</t>
  </si>
  <si>
    <t xml:space="preserve">    专项上解支出</t>
  </si>
  <si>
    <t xml:space="preserve"> </t>
  </si>
  <si>
    <t xml:space="preserve">      增值税五五分享税收返还收入</t>
  </si>
  <si>
    <t xml:space="preserve">    一般性转移支付收入</t>
  </si>
  <si>
    <t xml:space="preserve">      农村税费改革转移支付</t>
  </si>
  <si>
    <r>
      <t xml:space="preserve"> </t>
    </r>
    <r>
      <rPr>
        <sz val="11"/>
        <rFont val="宋体"/>
        <family val="0"/>
      </rPr>
      <t xml:space="preserve">     </t>
    </r>
    <r>
      <rPr>
        <sz val="11"/>
        <rFont val="宋体"/>
        <family val="0"/>
      </rPr>
      <t>产粮（油）大县奖励资金收入</t>
    </r>
  </si>
  <si>
    <r>
      <t xml:space="preserve"> </t>
    </r>
    <r>
      <rPr>
        <sz val="11"/>
        <rFont val="宋体"/>
        <family val="0"/>
      </rPr>
      <t xml:space="preserve">     </t>
    </r>
    <r>
      <rPr>
        <sz val="11"/>
        <rFont val="宋体"/>
        <family val="0"/>
      </rPr>
      <t>革命老区移支付补助收入</t>
    </r>
  </si>
  <si>
    <t xml:space="preserve">      财政共同事权转移支付补助</t>
  </si>
  <si>
    <t xml:space="preserve">    专项转移支付收入</t>
  </si>
  <si>
    <t>　　　灾害防治及应急管理</t>
  </si>
  <si>
    <t xml:space="preserve">  调出资金</t>
  </si>
  <si>
    <t xml:space="preserve">  上年结余（结转）收入</t>
  </si>
  <si>
    <t xml:space="preserve">    补充预算稳定调节基金</t>
  </si>
  <si>
    <t xml:space="preserve">  调入资金</t>
  </si>
  <si>
    <t xml:space="preserve">    补充预算周转金</t>
  </si>
  <si>
    <t xml:space="preserve">    调入预算稳定调节基金</t>
  </si>
  <si>
    <t xml:space="preserve">    其他调出资金</t>
  </si>
  <si>
    <t xml:space="preserve">    从政府性基金预算调入</t>
  </si>
  <si>
    <t xml:space="preserve">  年终结余</t>
  </si>
  <si>
    <t xml:space="preserve">    从国有资本经营预算调入</t>
  </si>
  <si>
    <t xml:space="preserve">  地方政府一般债务还本支出</t>
  </si>
  <si>
    <t xml:space="preserve">    从其他资金调入</t>
  </si>
  <si>
    <t xml:space="preserve">  地方政府一般债务转贷支出</t>
  </si>
  <si>
    <t xml:space="preserve">  地方政府一般债务收入</t>
  </si>
  <si>
    <t xml:space="preserve">  援助其他地区支出</t>
  </si>
  <si>
    <t xml:space="preserve">  地方政府一般债务转贷收入</t>
  </si>
  <si>
    <t xml:space="preserve">  接受其他地区援助收入</t>
  </si>
  <si>
    <t>收　入　总　计</t>
  </si>
  <si>
    <t>支　出　总　计</t>
  </si>
  <si>
    <t>2021年郧西县一般公共财政预算支出预算表（功能分类）</t>
  </si>
  <si>
    <t>表十八</t>
  </si>
  <si>
    <t xml:space="preserve">      专项业务及机关事务管理</t>
  </si>
  <si>
    <t xml:space="preserve">      税收业务</t>
  </si>
  <si>
    <t xml:space="preserve">      知识产权战略和规划</t>
  </si>
  <si>
    <t xml:space="preserve">      国际合作与交流</t>
  </si>
  <si>
    <t xml:space="preserve">    对外宣传</t>
  </si>
  <si>
    <t xml:space="preserve">      律师管理</t>
  </si>
  <si>
    <t xml:space="preserve">      公共法律服务</t>
  </si>
  <si>
    <t xml:space="preserve">      国家司法救助支出</t>
  </si>
  <si>
    <t xml:space="preserve">      实验室及相关设施</t>
  </si>
  <si>
    <t xml:space="preserve">      科技人才队伍建设</t>
  </si>
  <si>
    <t xml:space="preserve">      共性技术研究与开发</t>
  </si>
  <si>
    <t xml:space="preserve">      传输发射</t>
  </si>
  <si>
    <t xml:space="preserve">      广播电视事务</t>
  </si>
  <si>
    <t xml:space="preserve">   行政事业单位养老支出</t>
  </si>
  <si>
    <t xml:space="preserve">      对机关事业单位职业年金的补助</t>
  </si>
  <si>
    <t xml:space="preserve">      促进创业补贴</t>
  </si>
  <si>
    <t xml:space="preserve">    老龄卫生健康事务</t>
  </si>
  <si>
    <t xml:space="preserve">      土壤</t>
  </si>
  <si>
    <t xml:space="preserve">      工程建设标准规范编制与监管</t>
  </si>
  <si>
    <t xml:space="preserve">      对村级公益事业建设的补助</t>
  </si>
  <si>
    <t xml:space="preserve">      无线电及信息通信监管</t>
  </si>
  <si>
    <t xml:space="preserve">      工程建设及运行维护</t>
  </si>
  <si>
    <t xml:space="preserve">      产业发展</t>
  </si>
  <si>
    <t xml:space="preserve">      减免房租补贴</t>
  </si>
  <si>
    <t xml:space="preserve">      其他商业服务业等支出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</si>
  <si>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</si>
  <si>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</si>
  <si>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</si>
  <si>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</si>
  <si>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</si>
  <si>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</si>
  <si>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</si>
  <si>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</si>
  <si>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</si>
  <si>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</si>
  <si>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金融调控支出</t>
  </si>
  <si>
    <t xml:space="preserve">      中央银行亏损补贴</t>
  </si>
  <si>
    <t xml:space="preserve">      其他金融调控支出</t>
  </si>
  <si>
    <t xml:space="preserve">      重点企业贷款贴息</t>
  </si>
  <si>
    <t xml:space="preserve">      其他金融支出</t>
  </si>
  <si>
    <t xml:space="preserve">      财务与审计支出</t>
  </si>
  <si>
    <t xml:space="preserve">      信息统计</t>
  </si>
  <si>
    <t xml:space="preserve">      设施建设</t>
  </si>
  <si>
    <t xml:space="preserve">      设施安全</t>
  </si>
  <si>
    <t xml:space="preserve">      物资保管保养</t>
  </si>
  <si>
    <t xml:space="preserve">      成品油储备</t>
  </si>
  <si>
    <t xml:space="preserve">      应急物资储备</t>
  </si>
  <si>
    <t>2021年郧西县一般公共预算基本支出表</t>
  </si>
  <si>
    <t>表十九</t>
  </si>
  <si>
    <r>
      <t>2</t>
    </r>
    <r>
      <rPr>
        <sz val="11"/>
        <color indexed="8"/>
        <rFont val="宋体"/>
        <family val="0"/>
      </rPr>
      <t>0</t>
    </r>
    <r>
      <rPr>
        <sz val="11"/>
        <color indexed="8"/>
        <rFont val="宋体"/>
        <family val="0"/>
      </rPr>
      <t>20</t>
    </r>
    <r>
      <rPr>
        <sz val="11"/>
        <rFont val="宋体"/>
        <family val="0"/>
      </rPr>
      <t>年</t>
    </r>
    <r>
      <rPr>
        <sz val="11"/>
        <color indexed="8"/>
        <rFont val="宋体"/>
        <family val="0"/>
      </rPr>
      <t>完成数</t>
    </r>
  </si>
  <si>
    <r>
      <t>2</t>
    </r>
    <r>
      <rPr>
        <sz val="11"/>
        <color indexed="8"/>
        <rFont val="宋体"/>
        <family val="0"/>
      </rPr>
      <t>0</t>
    </r>
    <r>
      <rPr>
        <sz val="11"/>
        <color indexed="8"/>
        <rFont val="宋体"/>
        <family val="0"/>
      </rPr>
      <t>21</t>
    </r>
    <r>
      <rPr>
        <sz val="11"/>
        <rFont val="宋体"/>
        <family val="0"/>
      </rPr>
      <t>年预算数</t>
    </r>
  </si>
  <si>
    <t>2021年郧西县一般公共预算专项转移支付项目表</t>
  </si>
  <si>
    <t>表二十</t>
  </si>
  <si>
    <t>序号</t>
  </si>
  <si>
    <t xml:space="preserve">项目名称 </t>
  </si>
  <si>
    <t>预算金额</t>
  </si>
  <si>
    <t>1</t>
  </si>
  <si>
    <t>全省人大系统补助经费</t>
  </si>
  <si>
    <t>2</t>
  </si>
  <si>
    <t>财政投资报表信息统计经费</t>
  </si>
  <si>
    <t>3</t>
  </si>
  <si>
    <t>国库改革奖励经费</t>
  </si>
  <si>
    <t>4</t>
  </si>
  <si>
    <t>全省机构编制奖励基金</t>
  </si>
  <si>
    <t>5</t>
  </si>
  <si>
    <t>纪检监察机关办案专项补助经费</t>
  </si>
  <si>
    <t>6</t>
  </si>
  <si>
    <t>全省基层共青团工作经费</t>
  </si>
  <si>
    <t>7</t>
  </si>
  <si>
    <t>村红白理事会奖励经费</t>
  </si>
  <si>
    <t>8</t>
  </si>
  <si>
    <t>市场监督管理专项补助经费</t>
  </si>
  <si>
    <t>9</t>
  </si>
  <si>
    <t>教育现代化推进工程基建投资</t>
  </si>
  <si>
    <t>10</t>
  </si>
  <si>
    <t>科学研究与开发资金</t>
  </si>
  <si>
    <t>11</t>
  </si>
  <si>
    <t>“三区”人才支持计划科技人员专项计划省级资金</t>
  </si>
  <si>
    <t>12</t>
  </si>
  <si>
    <t>旅游发展专项转移支付资金</t>
  </si>
  <si>
    <t>13</t>
  </si>
  <si>
    <t>“三区”人才支持计划文化工作者专项省级资金</t>
  </si>
  <si>
    <t>14</t>
  </si>
  <si>
    <t>社会服务兜底工程中央基建投资预算</t>
  </si>
  <si>
    <t>15</t>
  </si>
  <si>
    <t>卫生领域中央基建投资</t>
  </si>
  <si>
    <t>16</t>
  </si>
  <si>
    <t>重大传染病防控经费预算</t>
  </si>
  <si>
    <t>17</t>
  </si>
  <si>
    <t>中央财政重大传染病防控经费</t>
  </si>
  <si>
    <t>18</t>
  </si>
  <si>
    <t>中央长江经济带生态保护修复奖励资金预算</t>
  </si>
  <si>
    <t>19</t>
  </si>
  <si>
    <t>重点流域水环境综合治理中央基建投资预算</t>
  </si>
  <si>
    <t>20</t>
  </si>
  <si>
    <t>农村人居环境整治专项中央基建投资预算</t>
  </si>
  <si>
    <t>21</t>
  </si>
  <si>
    <t>工业企业结构调整专项奖补资金用于稳定就业</t>
  </si>
  <si>
    <t>22</t>
  </si>
  <si>
    <t>排水设施建设中央基建投资</t>
  </si>
  <si>
    <t>23</t>
  </si>
  <si>
    <t>以工代赈示范工程中央基建投资</t>
  </si>
  <si>
    <t>24</t>
  </si>
  <si>
    <t>农村综合改革转移支付预算的通知</t>
  </si>
  <si>
    <t>25</t>
  </si>
  <si>
    <t>普惠金融发展专项资金预算</t>
  </si>
  <si>
    <t>26</t>
  </si>
  <si>
    <t>城乡建设用地增减挂钩节余指标跨省与调剂资金</t>
  </si>
  <si>
    <t>27</t>
  </si>
  <si>
    <t>制造业高质量发展专项资金</t>
  </si>
  <si>
    <t>28</t>
  </si>
  <si>
    <t>沿江化工企业关改搬转补助资金</t>
  </si>
  <si>
    <t>29</t>
  </si>
  <si>
    <t>中央服务业发展资金</t>
  </si>
  <si>
    <t>30</t>
  </si>
  <si>
    <t>人工增雨防雹资金</t>
  </si>
  <si>
    <t>31</t>
  </si>
  <si>
    <t>保障性安居工程中央基建投资预算</t>
  </si>
  <si>
    <t>32</t>
  </si>
  <si>
    <t>粮食安全保障调控和应急设施项目中央基建投资</t>
  </si>
  <si>
    <t>33</t>
  </si>
  <si>
    <t>安全生产专项资金</t>
  </si>
  <si>
    <t>34</t>
  </si>
  <si>
    <t>地质灾害监测及治理项目资金</t>
  </si>
  <si>
    <t>35</t>
  </si>
  <si>
    <t>自然灾害防治体系建设补助资金</t>
  </si>
  <si>
    <t>2021年郧西县政府性基金收入预算表</t>
  </si>
  <si>
    <t>表二十一</t>
  </si>
  <si>
    <t>2021年郧西县政府性基金支出预算表</t>
  </si>
  <si>
    <t>表二十二</t>
  </si>
  <si>
    <t xml:space="preserve">      用于城乡医疗救助的彩票公益金支出</t>
  </si>
  <si>
    <t>2021年郧西县政府性基金转移支付项目表</t>
  </si>
  <si>
    <t>表二十三</t>
  </si>
  <si>
    <t>项          目</t>
  </si>
  <si>
    <t>资助国产影片放映</t>
  </si>
  <si>
    <t>地方旅游开发项目补助</t>
  </si>
  <si>
    <t>中央水库移民扶持基金</t>
  </si>
  <si>
    <t>铁路建设基金</t>
  </si>
  <si>
    <t>社会福利的彩票公益金</t>
  </si>
  <si>
    <t>体育事业的彩票公益金支出</t>
  </si>
  <si>
    <r>
      <t>2021</t>
    </r>
    <r>
      <rPr>
        <b/>
        <sz val="16"/>
        <rFont val="黑体"/>
        <family val="3"/>
      </rPr>
      <t>年郧西县国有资本经营收入预算表</t>
    </r>
  </si>
  <si>
    <t>表二十四</t>
  </si>
  <si>
    <t>一、利润收入</t>
  </si>
  <si>
    <t xml:space="preserve">   运输企业利润收入</t>
  </si>
  <si>
    <t xml:space="preserve">    XX有限公司</t>
  </si>
  <si>
    <t>机械企业利润收入</t>
  </si>
  <si>
    <t>投资服务企业利润收入</t>
  </si>
  <si>
    <r>
      <t>3</t>
    </r>
    <r>
      <rPr>
        <b/>
        <sz val="10"/>
        <rFont val="宋体"/>
        <family val="0"/>
      </rPr>
      <t>5</t>
    </r>
  </si>
  <si>
    <t xml:space="preserve">   郧西县城市投资有限公司</t>
  </si>
  <si>
    <t>纺织轻工企业利润收入</t>
  </si>
  <si>
    <t>贸易企业利润收入</t>
  </si>
  <si>
    <t>建筑施工企业利润收入</t>
  </si>
  <si>
    <t>二、股利、股息收入</t>
  </si>
  <si>
    <t>国有控股公司股利、股息收入</t>
  </si>
  <si>
    <t>三、产权转让收入</t>
  </si>
  <si>
    <t>四、清算收入</t>
  </si>
  <si>
    <t>五、其他国有资本经营收入</t>
  </si>
  <si>
    <t>县级国有资本经营收入</t>
  </si>
  <si>
    <t xml:space="preserve">            国有资本经营预算转移支付收入</t>
  </si>
  <si>
    <t>上年结转收入</t>
  </si>
  <si>
    <r>
      <t>2021</t>
    </r>
    <r>
      <rPr>
        <b/>
        <sz val="16"/>
        <rFont val="黑体"/>
        <family val="3"/>
      </rPr>
      <t>年郧西县国有资本经营支出预算表</t>
    </r>
  </si>
  <si>
    <t>表二十五</t>
  </si>
  <si>
    <t>一、社会保障和就业支出</t>
  </si>
  <si>
    <t>二、国有资本经营预算支出</t>
  </si>
  <si>
    <r>
      <t>1</t>
    </r>
    <r>
      <rPr>
        <b/>
        <sz val="10"/>
        <rFont val="宋体"/>
        <family val="0"/>
      </rPr>
      <t>85</t>
    </r>
  </si>
  <si>
    <t xml:space="preserve">    解决历史遗留问题及改革成本支出</t>
  </si>
  <si>
    <t xml:space="preserve">       “三供一业”移交补助支出</t>
  </si>
  <si>
    <t xml:space="preserve">       国有企业办职教幼教补助支出</t>
  </si>
  <si>
    <t xml:space="preserve">       离休干部医药费补助支出</t>
  </si>
  <si>
    <t xml:space="preserve">       其他解决历史遗留问题及改革成本支出</t>
  </si>
  <si>
    <t xml:space="preserve"> 国有企业资本金注入</t>
  </si>
  <si>
    <t xml:space="preserve">   公益性设施投资支出</t>
  </si>
  <si>
    <t xml:space="preserve"> 其他国有资本经营预算支出</t>
  </si>
  <si>
    <t xml:space="preserve">   其他国有资本经营预算支出</t>
  </si>
  <si>
    <t>三、转移性支出</t>
  </si>
  <si>
    <t>四、调出资金</t>
  </si>
  <si>
    <t>县级国有资本经营支出</t>
  </si>
  <si>
    <t>结转下年支出</t>
  </si>
  <si>
    <r>
      <t>2021</t>
    </r>
    <r>
      <rPr>
        <b/>
        <sz val="18"/>
        <color indexed="8"/>
        <rFont val="宋体"/>
        <family val="0"/>
      </rPr>
      <t>年郧西县社保基金收入预算表</t>
    </r>
  </si>
  <si>
    <t>表二十六</t>
  </si>
  <si>
    <r>
      <t>2020年</t>
    </r>
    <r>
      <rPr>
        <sz val="11"/>
        <color indexed="8"/>
        <rFont val="宋体"/>
        <family val="0"/>
      </rPr>
      <t>完成数</t>
    </r>
  </si>
  <si>
    <r>
      <t>2</t>
    </r>
    <r>
      <rPr>
        <sz val="11"/>
        <color indexed="8"/>
        <rFont val="宋体"/>
        <family val="0"/>
      </rPr>
      <t>021年预算数</t>
    </r>
  </si>
  <si>
    <r>
      <t>2021</t>
    </r>
    <r>
      <rPr>
        <b/>
        <sz val="18"/>
        <color indexed="8"/>
        <rFont val="宋体"/>
        <family val="0"/>
      </rPr>
      <t>年郧西县社保基金支出预算表</t>
    </r>
  </si>
  <si>
    <t>表二十七</t>
  </si>
  <si>
    <r>
      <t>2</t>
    </r>
    <r>
      <rPr>
        <sz val="11"/>
        <color indexed="8"/>
        <rFont val="宋体"/>
        <family val="0"/>
      </rPr>
      <t>0</t>
    </r>
    <r>
      <rPr>
        <sz val="11"/>
        <color indexed="8"/>
        <rFont val="宋体"/>
        <family val="0"/>
      </rPr>
      <t>21</t>
    </r>
    <r>
      <rPr>
        <sz val="11"/>
        <color indexed="8"/>
        <rFont val="宋体"/>
        <family val="0"/>
      </rPr>
      <t>年预算数</t>
    </r>
  </si>
  <si>
    <t>2021年郧西县社会保险基金结余预算表</t>
  </si>
  <si>
    <t>表二十八</t>
  </si>
  <si>
    <t>项     目</t>
  </si>
  <si>
    <t>2020年执行数</t>
  </si>
  <si>
    <t>社会保险基金本年收支结余</t>
  </si>
  <si>
    <t>社会保险基金年末滚存结余</t>
  </si>
  <si>
    <t>一、企业职工基本养老保险基金本年收支结余</t>
  </si>
  <si>
    <t xml:space="preserve">    企业职工基本养老保险基金年末滚存结余</t>
  </si>
  <si>
    <t>二、机关事业单位基本养老保险基金本年收支结余</t>
  </si>
  <si>
    <t xml:space="preserve">    机关事业单位基本养老保险基金年末滚存结余</t>
  </si>
  <si>
    <t>三、城镇职工基本医疗保险基金本年收支结余</t>
  </si>
  <si>
    <t xml:space="preserve">    城镇职工基本医疗保险基金年末滚存结余</t>
  </si>
  <si>
    <t>四、城乡居民基本医疗保险基金本年收支结余</t>
  </si>
  <si>
    <t xml:space="preserve">    城镇居民基本医疗保险基金年末滚存结余</t>
  </si>
  <si>
    <t>五、失业保险基金本年收支结余</t>
  </si>
  <si>
    <t xml:space="preserve">    失业保险基金年末滚存结余</t>
  </si>
  <si>
    <t>六、工伤保险基金本年收支结余</t>
  </si>
  <si>
    <t xml:space="preserve">    工伤保险基金年末滚存结余</t>
  </si>
  <si>
    <t>注:以上六项社会保险基金按照省财政厅、人力资源和社会保障厅、医保局和税务局《关于做好2020年社会保险基金预算编报工作的通知》（鄂财社发[2019]53号）文件的口径编报。2020年预算收支变动较大的原因是机关事业单位基本养老保险基金预算数含当年上线单位实施准备期（2014年10月-2019年12月）的基金收支。此预算表不含地方自行探索开展的企业补充养老保险、公务员医疗补助、职工大病医疗救助和补充医疗保险等四项险种，社会保险基金年末按全年实际数执行。</t>
  </si>
  <si>
    <t>2021年郧西县一般公共预算“三公”经费支出预算表</t>
  </si>
  <si>
    <t>表二十九</t>
  </si>
  <si>
    <t>项        目</t>
  </si>
  <si>
    <t>2020年预算数</t>
  </si>
  <si>
    <t>增减额</t>
  </si>
  <si>
    <t>增减率</t>
  </si>
  <si>
    <t>合         计</t>
  </si>
  <si>
    <t>1、因公出国（境）费</t>
  </si>
  <si>
    <t>2、公务接待费</t>
  </si>
  <si>
    <t>3、公务用车购置及运行费</t>
  </si>
  <si>
    <t>其中：公务用车运行维护费</t>
  </si>
  <si>
    <t xml:space="preserve">      公务用车购置费</t>
  </si>
  <si>
    <r>
      <t>增减变化原因情况说明:2020年"三公"经费预算353</t>
    </r>
    <r>
      <rPr>
        <sz val="11"/>
        <rFont val="宋体"/>
        <family val="0"/>
      </rPr>
      <t>万元，比2019年预算减少</t>
    </r>
    <r>
      <rPr>
        <sz val="11"/>
        <rFont val="宋体"/>
        <family val="0"/>
      </rPr>
      <t>54</t>
    </r>
    <r>
      <rPr>
        <sz val="11"/>
        <rFont val="宋体"/>
        <family val="0"/>
      </rPr>
      <t>万元,下降</t>
    </r>
    <r>
      <rPr>
        <sz val="11"/>
        <rFont val="宋体"/>
        <family val="0"/>
      </rPr>
      <t>13</t>
    </r>
    <r>
      <rPr>
        <sz val="11"/>
        <rFont val="宋体"/>
        <family val="0"/>
      </rPr>
      <t>%。其中：公务接待费</t>
    </r>
    <r>
      <rPr>
        <sz val="11"/>
        <rFont val="宋体"/>
        <family val="0"/>
      </rPr>
      <t>127</t>
    </r>
    <r>
      <rPr>
        <sz val="11"/>
        <rFont val="宋体"/>
        <family val="0"/>
      </rPr>
      <t>万元，比2019年预算减少</t>
    </r>
    <r>
      <rPr>
        <sz val="11"/>
        <rFont val="宋体"/>
        <family val="0"/>
      </rPr>
      <t>15</t>
    </r>
    <r>
      <rPr>
        <sz val="11"/>
        <rFont val="宋体"/>
        <family val="0"/>
      </rPr>
      <t>万元，下降</t>
    </r>
    <r>
      <rPr>
        <sz val="11"/>
        <rFont val="宋体"/>
        <family val="0"/>
      </rPr>
      <t>11</t>
    </r>
    <r>
      <rPr>
        <sz val="11"/>
        <rFont val="宋体"/>
        <family val="0"/>
      </rPr>
      <t>%，主要原因是我县认真贯彻执行中央"八项规定"要求,落实《党政机关厉行节约反对浪费条例》,严格控制市直党政机关公务接待费支出；公务用车购置及运行费</t>
    </r>
    <r>
      <rPr>
        <sz val="11"/>
        <rFont val="宋体"/>
        <family val="0"/>
      </rPr>
      <t>226</t>
    </r>
    <r>
      <rPr>
        <sz val="11"/>
        <rFont val="宋体"/>
        <family val="0"/>
      </rPr>
      <t>万元，主要是公务用车运行维护费预算</t>
    </r>
    <r>
      <rPr>
        <sz val="11"/>
        <rFont val="宋体"/>
        <family val="0"/>
      </rPr>
      <t>226</t>
    </r>
    <r>
      <rPr>
        <sz val="11"/>
        <rFont val="宋体"/>
        <family val="0"/>
      </rPr>
      <t>万元，比2019年预算减少</t>
    </r>
    <r>
      <rPr>
        <sz val="11"/>
        <rFont val="宋体"/>
        <family val="0"/>
      </rPr>
      <t>39</t>
    </r>
    <r>
      <rPr>
        <sz val="11"/>
        <rFont val="宋体"/>
        <family val="0"/>
      </rPr>
      <t>万元，下降</t>
    </r>
    <r>
      <rPr>
        <sz val="11"/>
        <rFont val="宋体"/>
        <family val="0"/>
      </rPr>
      <t>15</t>
    </r>
    <r>
      <rPr>
        <sz val="11"/>
        <rFont val="宋体"/>
        <family val="0"/>
      </rPr>
      <t>%，主要原因是公车改革后，严格控制车辆运行维护经费支出。</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</si>
</sst>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 "/>
    <numFmt numFmtId="178" formatCode="0.00_);\(0.00\)"/>
    <numFmt numFmtId="179" formatCode="0.0%"/>
    <numFmt numFmtId="180" formatCode="0_);[Red]\(0\)"/>
    <numFmt numFmtId="181" formatCode="#,##0.00_ "/>
    <numFmt numFmtId="182" formatCode="0.00_);[Red]\(0.00\)"/>
    <numFmt numFmtId="183" formatCode="0_ "/>
    <numFmt numFmtId="184" formatCode="0.0_ "/>
    <numFmt numFmtId="185" formatCode="0_ ;[Red]\-0\ "/>
  </numFmts>
  <fonts count="84">
    <font>
      <sz val="11"/>
      <name val="宋体"/>
      <family val="0"/>
    </font>
    <font>
      <sz val="12"/>
      <name val="宋体"/>
      <family val="0"/>
    </font>
    <font>
      <sz val="9"/>
      <name val="宋体"/>
      <family val="0"/>
    </font>
    <font>
      <sz val="18"/>
      <name val="方正小标宋简体"/>
      <family val="4"/>
    </font>
    <font>
      <b/>
      <sz val="11"/>
      <name val="宋体"/>
      <family val="0"/>
    </font>
    <font>
      <b/>
      <sz val="11"/>
      <color indexed="8"/>
      <name val="宋体"/>
      <family val="0"/>
    </font>
    <font>
      <b/>
      <sz val="12"/>
      <name val="宋体"/>
      <family val="0"/>
    </font>
    <font>
      <sz val="10"/>
      <name val="宋体"/>
      <family val="0"/>
    </font>
    <font>
      <b/>
      <sz val="18"/>
      <color indexed="8"/>
      <name val="宋体"/>
      <family val="0"/>
    </font>
    <font>
      <sz val="10"/>
      <color indexed="8"/>
      <name val="宋体"/>
      <family val="0"/>
    </font>
    <font>
      <b/>
      <sz val="16"/>
      <name val="黑体"/>
      <family val="3"/>
    </font>
    <font>
      <b/>
      <sz val="10"/>
      <name val="宋体"/>
      <family val="0"/>
    </font>
    <font>
      <sz val="12"/>
      <name val="黑体"/>
      <family val="3"/>
    </font>
    <font>
      <sz val="11"/>
      <color indexed="10"/>
      <name val="宋体"/>
      <family val="0"/>
    </font>
    <font>
      <sz val="11"/>
      <color indexed="8"/>
      <name val="宋体"/>
      <family val="0"/>
    </font>
    <font>
      <sz val="11"/>
      <name val="Times New Roman"/>
      <family val="1"/>
    </font>
    <font>
      <sz val="18"/>
      <name val="宋体"/>
      <family val="0"/>
    </font>
    <font>
      <sz val="16"/>
      <color indexed="8"/>
      <name val="宋体"/>
      <family val="0"/>
    </font>
    <font>
      <sz val="16"/>
      <name val="黑体"/>
      <family val="3"/>
    </font>
    <font>
      <b/>
      <sz val="11"/>
      <name val="黑体"/>
      <family val="3"/>
    </font>
    <font>
      <b/>
      <sz val="16"/>
      <name val="Times New Roman"/>
      <family val="1"/>
    </font>
    <font>
      <sz val="11"/>
      <color indexed="8"/>
      <name val="Times New Roman"/>
      <family val="1"/>
    </font>
    <font>
      <sz val="9"/>
      <name val="Times New Roman"/>
      <family val="1"/>
    </font>
    <font>
      <sz val="16"/>
      <name val="宋体"/>
      <family val="0"/>
    </font>
    <font>
      <sz val="10"/>
      <name val="Times New Roman"/>
      <family val="1"/>
    </font>
    <font>
      <b/>
      <sz val="9"/>
      <name val="Times New Roman"/>
      <family val="1"/>
    </font>
    <font>
      <sz val="9"/>
      <color indexed="8"/>
      <name val="Times New Roman"/>
      <family val="1"/>
    </font>
    <font>
      <b/>
      <sz val="9"/>
      <color indexed="8"/>
      <name val="Times New Roman"/>
      <family val="1"/>
    </font>
    <font>
      <b/>
      <sz val="11"/>
      <color indexed="10"/>
      <name val="宋体"/>
      <family val="0"/>
    </font>
    <font>
      <b/>
      <sz val="11"/>
      <name val="Times New Roman"/>
      <family val="1"/>
    </font>
    <font>
      <sz val="9"/>
      <color indexed="8"/>
      <name val="宋体"/>
      <family val="0"/>
    </font>
    <font>
      <b/>
      <sz val="14"/>
      <name val="黑体"/>
      <family val="3"/>
    </font>
    <font>
      <sz val="14"/>
      <name val="黑体"/>
      <family val="3"/>
    </font>
    <font>
      <sz val="36"/>
      <name val="黑体"/>
      <family val="3"/>
    </font>
    <font>
      <b/>
      <sz val="2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2"/>
      <name val="Times New Roman"/>
      <family val="1"/>
    </font>
    <font>
      <b/>
      <sz val="14"/>
      <name val="宋体"/>
      <family val="0"/>
    </font>
    <font>
      <b/>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b/>
      <sz val="18"/>
      <color theme="1"/>
      <name val="Calibri"/>
      <family val="0"/>
    </font>
    <font>
      <sz val="10"/>
      <color theme="1"/>
      <name val="Calibri"/>
      <family val="0"/>
    </font>
    <font>
      <sz val="11"/>
      <color rgb="FFFF0000"/>
      <name val="宋体"/>
      <family val="0"/>
    </font>
    <font>
      <sz val="11"/>
      <name val="Calibri"/>
      <family val="0"/>
    </font>
    <font>
      <sz val="11"/>
      <color theme="1"/>
      <name val="宋体"/>
      <family val="0"/>
    </font>
    <font>
      <sz val="16"/>
      <color theme="1"/>
      <name val="Calibri"/>
      <family val="0"/>
    </font>
    <font>
      <b/>
      <sz val="12"/>
      <name val="Calibri"/>
      <family val="0"/>
    </font>
    <font>
      <b/>
      <sz val="11"/>
      <color rgb="FFFF0000"/>
      <name val="宋体"/>
      <family val="0"/>
    </font>
    <font>
      <b/>
      <sz val="11"/>
      <name val="Calibri"/>
      <family val="0"/>
    </font>
    <font>
      <sz val="12"/>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mediumGray">
        <fgColor indexed="9"/>
        <bgColor indexed="9"/>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s>
  <cellStyleXfs count="73">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4" fillId="2" borderId="0" applyNumberFormat="0" applyBorder="0" applyAlignment="0" applyProtection="0"/>
    <xf numFmtId="0" fontId="5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4" fillId="4" borderId="0" applyNumberFormat="0" applyBorder="0" applyAlignment="0" applyProtection="0"/>
    <xf numFmtId="0" fontId="56" fillId="5" borderId="0" applyNumberFormat="0" applyBorder="0" applyAlignment="0" applyProtection="0"/>
    <xf numFmtId="43" fontId="0" fillId="0" borderId="0" applyFont="0" applyFill="0" applyBorder="0" applyAlignment="0" applyProtection="0"/>
    <xf numFmtId="0" fontId="57" fillId="6" borderId="0" applyNumberFormat="0" applyBorder="0" applyAlignment="0" applyProtection="0"/>
    <xf numFmtId="0" fontId="58" fillId="0" borderId="0" applyNumberForma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1" fillId="0" borderId="0">
      <alignment vertical="center"/>
      <protection/>
    </xf>
    <xf numFmtId="0" fontId="0" fillId="7" borderId="2" applyNumberFormat="0" applyFont="0" applyAlignment="0" applyProtection="0"/>
    <xf numFmtId="0" fontId="57" fillId="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57" fillId="9" borderId="0" applyNumberFormat="0" applyBorder="0" applyAlignment="0" applyProtection="0"/>
    <xf numFmtId="0" fontId="60" fillId="0" borderId="5" applyNumberFormat="0" applyFill="0" applyAlignment="0" applyProtection="0"/>
    <xf numFmtId="0" fontId="57" fillId="10" borderId="0" applyNumberFormat="0" applyBorder="0" applyAlignment="0" applyProtection="0"/>
    <xf numFmtId="0" fontId="66" fillId="11" borderId="6" applyNumberFormat="0" applyAlignment="0" applyProtection="0"/>
    <xf numFmtId="0" fontId="67" fillId="11" borderId="1" applyNumberFormat="0" applyAlignment="0" applyProtection="0"/>
    <xf numFmtId="0" fontId="68" fillId="12" borderId="7" applyNumberFormat="0" applyAlignment="0" applyProtection="0"/>
    <xf numFmtId="0" fontId="54" fillId="13" borderId="0" applyNumberFormat="0" applyBorder="0" applyAlignment="0" applyProtection="0"/>
    <xf numFmtId="0" fontId="57" fillId="14" borderId="0" applyNumberFormat="0" applyBorder="0" applyAlignment="0" applyProtection="0"/>
    <xf numFmtId="0" fontId="69" fillId="0" borderId="8" applyNumberFormat="0" applyFill="0" applyAlignment="0" applyProtection="0"/>
    <xf numFmtId="0" fontId="70" fillId="0" borderId="9" applyNumberFormat="0" applyFill="0" applyAlignment="0" applyProtection="0"/>
    <xf numFmtId="0" fontId="71" fillId="15" borderId="0" applyNumberFormat="0" applyBorder="0" applyAlignment="0" applyProtection="0"/>
    <xf numFmtId="0" fontId="72" fillId="16" borderId="0" applyNumberFormat="0" applyBorder="0" applyAlignment="0" applyProtection="0"/>
    <xf numFmtId="0" fontId="0" fillId="0" borderId="0">
      <alignment/>
      <protection/>
    </xf>
    <xf numFmtId="0" fontId="54" fillId="17" borderId="0" applyNumberFormat="0" applyBorder="0" applyAlignment="0" applyProtection="0"/>
    <xf numFmtId="0" fontId="57"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7" fillId="27" borderId="0" applyNumberFormat="0" applyBorder="0" applyAlignment="0" applyProtection="0"/>
    <xf numFmtId="0" fontId="1" fillId="0" borderId="0">
      <alignment vertical="center"/>
      <protection/>
    </xf>
    <xf numFmtId="0" fontId="54"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4" fillId="31" borderId="0" applyNumberFormat="0" applyBorder="0" applyAlignment="0" applyProtection="0"/>
    <xf numFmtId="0" fontId="57" fillId="32" borderId="0" applyNumberFormat="0" applyBorder="0" applyAlignment="0" applyProtection="0"/>
    <xf numFmtId="0" fontId="0" fillId="0" borderId="0" applyProtection="0">
      <alignment/>
    </xf>
    <xf numFmtId="0" fontId="0" fillId="0" borderId="0" applyProtection="0">
      <alignment/>
    </xf>
    <xf numFmtId="0" fontId="0" fillId="0" borderId="0">
      <alignment/>
      <protection/>
    </xf>
    <xf numFmtId="0" fontId="1" fillId="0" borderId="0">
      <alignment vertical="center"/>
      <protection/>
    </xf>
    <xf numFmtId="0" fontId="51" fillId="0" borderId="0">
      <alignment/>
      <protection/>
    </xf>
    <xf numFmtId="0" fontId="51" fillId="0" borderId="0">
      <alignment/>
      <protection/>
    </xf>
    <xf numFmtId="43" fontId="73" fillId="0" borderId="0" applyFont="0" applyFill="0" applyBorder="0" applyAlignment="0" applyProtection="0"/>
  </cellStyleXfs>
  <cellXfs count="335">
    <xf numFmtId="0" fontId="0" fillId="0" borderId="0" xfId="0" applyAlignment="1" applyProtection="1">
      <alignment/>
      <protection/>
    </xf>
    <xf numFmtId="0" fontId="1" fillId="0" borderId="0" xfId="0" applyFont="1" applyAlignment="1" applyProtection="1">
      <alignment horizontal="center" vertical="center" wrapText="1"/>
      <protection/>
    </xf>
    <xf numFmtId="0" fontId="1" fillId="0" borderId="0" xfId="0" applyFont="1" applyAlignment="1" applyProtection="1">
      <alignment vertical="center" wrapText="1"/>
      <protection/>
    </xf>
    <xf numFmtId="0" fontId="2" fillId="0" borderId="0" xfId="0" applyFont="1" applyAlignment="1" applyProtection="1">
      <alignment vertical="center" wrapText="1"/>
      <protection/>
    </xf>
    <xf numFmtId="0" fontId="2" fillId="0" borderId="0" xfId="0" applyFont="1" applyAlignment="1" applyProtection="1">
      <alignment horizontal="center" vertical="center" wrapText="1"/>
      <protection/>
    </xf>
    <xf numFmtId="176" fontId="2" fillId="0" borderId="0" xfId="0" applyNumberFormat="1" applyFont="1" applyAlignment="1" applyProtection="1">
      <alignment horizontal="center" vertical="center" wrapText="1"/>
      <protection/>
    </xf>
    <xf numFmtId="177" fontId="2" fillId="0" borderId="0" xfId="0" applyNumberFormat="1"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0" fillId="0" borderId="0" xfId="0" applyFont="1" applyAlignment="1" applyProtection="1">
      <alignment vertical="center" wrapText="1"/>
      <protection/>
    </xf>
    <xf numFmtId="176" fontId="0" fillId="0" borderId="10" xfId="0" applyNumberFormat="1" applyFont="1" applyBorder="1" applyAlignment="1" applyProtection="1">
      <alignment horizontal="right" vertical="center" wrapText="1"/>
      <protection/>
    </xf>
    <xf numFmtId="0" fontId="4" fillId="0" borderId="11"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locked="0"/>
    </xf>
    <xf numFmtId="176" fontId="4" fillId="0" borderId="12" xfId="0" applyNumberFormat="1" applyFont="1" applyBorder="1" applyAlignment="1" applyProtection="1">
      <alignment horizontal="center" vertical="center" wrapText="1"/>
      <protection locked="0"/>
    </xf>
    <xf numFmtId="177" fontId="4" fillId="0" borderId="12" xfId="0" applyNumberFormat="1"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178" fontId="4" fillId="0" borderId="11" xfId="0" applyNumberFormat="1" applyFont="1" applyBorder="1" applyAlignment="1" applyProtection="1">
      <alignment horizontal="center" vertical="center" wrapText="1"/>
      <protection locked="0"/>
    </xf>
    <xf numFmtId="177" fontId="5" fillId="0" borderId="12" xfId="0" applyNumberFormat="1" applyFont="1" applyBorder="1" applyAlignment="1" applyProtection="1">
      <alignment horizontal="center" vertical="center" wrapText="1"/>
      <protection locked="0"/>
    </xf>
    <xf numFmtId="9" fontId="4" fillId="0" borderId="12" xfId="25" applyFont="1" applyBorder="1" applyAlignment="1" applyProtection="1">
      <alignment horizontal="center" vertical="center" wrapText="1"/>
      <protection/>
    </xf>
    <xf numFmtId="0" fontId="0" fillId="0" borderId="12" xfId="0" applyFont="1" applyBorder="1" applyAlignment="1" applyProtection="1">
      <alignment horizontal="left" vertical="center" wrapText="1"/>
      <protection/>
    </xf>
    <xf numFmtId="178" fontId="0" fillId="0" borderId="11" xfId="0" applyNumberFormat="1" applyFont="1" applyBorder="1" applyAlignment="1" applyProtection="1">
      <alignment horizontal="center" vertical="center" wrapText="1"/>
      <protection locked="0"/>
    </xf>
    <xf numFmtId="178" fontId="0" fillId="0" borderId="12" xfId="0" applyNumberFormat="1" applyFont="1" applyBorder="1" applyAlignment="1" applyProtection="1">
      <alignment horizontal="center" vertical="center" wrapText="1"/>
      <protection/>
    </xf>
    <xf numFmtId="0" fontId="0" fillId="0" borderId="11" xfId="0" applyFont="1" applyBorder="1" applyAlignment="1" applyProtection="1">
      <alignment horizontal="left" vertical="center" wrapText="1"/>
      <protection/>
    </xf>
    <xf numFmtId="178" fontId="0" fillId="0" borderId="14" xfId="0" applyNumberFormat="1" applyFont="1" applyBorder="1" applyAlignment="1" applyProtection="1">
      <alignment horizontal="center" vertical="center" wrapText="1"/>
      <protection/>
    </xf>
    <xf numFmtId="0" fontId="0" fillId="0" borderId="13" xfId="0" applyFont="1" applyBorder="1" applyAlignment="1" applyProtection="1">
      <alignment horizontal="left" vertical="center" wrapText="1"/>
      <protection/>
    </xf>
    <xf numFmtId="0" fontId="0" fillId="0" borderId="15" xfId="0" applyFont="1" applyBorder="1" applyAlignment="1" applyProtection="1">
      <alignment horizontal="left" vertical="center" wrapText="1"/>
      <protection/>
    </xf>
    <xf numFmtId="0" fontId="0" fillId="0" borderId="10" xfId="0" applyFont="1" applyBorder="1" applyAlignment="1" applyProtection="1">
      <alignment vertical="center" wrapText="1"/>
      <protection/>
    </xf>
    <xf numFmtId="0" fontId="1" fillId="0" borderId="10" xfId="0" applyFont="1" applyBorder="1" applyAlignment="1" applyProtection="1">
      <alignment vertical="center" wrapText="1"/>
      <protection/>
    </xf>
    <xf numFmtId="0" fontId="0" fillId="0" borderId="10" xfId="0" applyFont="1" applyBorder="1" applyAlignment="1" applyProtection="1">
      <alignment horizontal="right" vertical="center" wrapText="1"/>
      <protection/>
    </xf>
    <xf numFmtId="0" fontId="6" fillId="0" borderId="12" xfId="0" applyFont="1" applyBorder="1" applyAlignment="1" applyProtection="1">
      <alignment horizontal="center" vertical="center" wrapText="1"/>
      <protection/>
    </xf>
    <xf numFmtId="0" fontId="4" fillId="33" borderId="12" xfId="0" applyFont="1" applyFill="1" applyBorder="1" applyAlignment="1">
      <alignment horizontal="center" vertical="center"/>
    </xf>
    <xf numFmtId="0" fontId="4" fillId="0" borderId="12" xfId="0" applyFont="1" applyBorder="1" applyAlignment="1" applyProtection="1">
      <alignment vertical="center" wrapText="1"/>
      <protection/>
    </xf>
    <xf numFmtId="0" fontId="4" fillId="0" borderId="12" xfId="0" applyFont="1" applyBorder="1" applyAlignment="1" applyProtection="1">
      <alignment horizontal="center" vertical="center" wrapText="1"/>
      <protection/>
    </xf>
    <xf numFmtId="9" fontId="7" fillId="0" borderId="12" xfId="25" applyFont="1" applyBorder="1" applyAlignment="1" applyProtection="1">
      <alignment horizontal="center" vertical="center" wrapText="1"/>
      <protection/>
    </xf>
    <xf numFmtId="0" fontId="0" fillId="0" borderId="12" xfId="0" applyFont="1" applyBorder="1" applyAlignment="1" applyProtection="1">
      <alignment vertical="center" wrapText="1"/>
      <protection/>
    </xf>
    <xf numFmtId="0" fontId="0" fillId="0" borderId="12"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33" borderId="0" xfId="0" applyFill="1" applyAlignment="1">
      <alignment vertical="center"/>
    </xf>
    <xf numFmtId="0" fontId="0" fillId="0" borderId="0" xfId="0" applyAlignment="1">
      <alignment vertical="center"/>
    </xf>
    <xf numFmtId="0" fontId="0" fillId="0" borderId="0" xfId="0" applyAlignment="1">
      <alignment horizontal="center" vertical="center"/>
    </xf>
    <xf numFmtId="0" fontId="74" fillId="0" borderId="0" xfId="0" applyFont="1" applyAlignment="1">
      <alignment horizontal="center" vertical="center"/>
    </xf>
    <xf numFmtId="0" fontId="0" fillId="0" borderId="0" xfId="0" applyFont="1" applyAlignment="1" applyProtection="1">
      <alignment horizontal="right" vertical="center" wrapText="1"/>
      <protection/>
    </xf>
    <xf numFmtId="0" fontId="0" fillId="33" borderId="12" xfId="0" applyFill="1" applyBorder="1" applyAlignment="1">
      <alignment horizontal="center" vertical="center"/>
    </xf>
    <xf numFmtId="0" fontId="0" fillId="33" borderId="12" xfId="0" applyFont="1" applyFill="1" applyBorder="1" applyAlignment="1">
      <alignment horizontal="center" vertical="center"/>
    </xf>
    <xf numFmtId="3" fontId="7" fillId="0" borderId="12" xfId="0" applyNumberFormat="1" applyFont="1" applyFill="1" applyBorder="1" applyAlignment="1" applyProtection="1">
      <alignment horizontal="center" vertical="center"/>
      <protection/>
    </xf>
    <xf numFmtId="179" fontId="4" fillId="0" borderId="12" xfId="0" applyNumberFormat="1"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3" xfId="0" applyFont="1" applyBorder="1" applyAlignment="1" applyProtection="1">
      <alignment vertical="center" wrapText="1"/>
      <protection/>
    </xf>
    <xf numFmtId="0" fontId="9" fillId="0" borderId="12" xfId="27" applyFont="1" applyFill="1" applyBorder="1" applyAlignment="1">
      <alignment horizontal="justify" vertical="center" wrapText="1"/>
      <protection/>
    </xf>
    <xf numFmtId="0" fontId="9" fillId="0" borderId="12" xfId="27" applyFont="1" applyFill="1" applyBorder="1" applyAlignment="1">
      <alignment horizontal="center" vertical="center" wrapText="1"/>
      <protection/>
    </xf>
    <xf numFmtId="0" fontId="0" fillId="0" borderId="12" xfId="0" applyFont="1" applyFill="1" applyBorder="1" applyAlignment="1" applyProtection="1">
      <alignment horizontal="center" vertical="center" wrapText="1"/>
      <protection/>
    </xf>
    <xf numFmtId="0" fontId="0" fillId="33" borderId="0" xfId="0" applyFont="1" applyFill="1" applyAlignment="1">
      <alignment vertical="center"/>
    </xf>
    <xf numFmtId="0" fontId="0" fillId="0" borderId="0" xfId="0" applyFont="1" applyAlignment="1">
      <alignment vertical="center"/>
    </xf>
    <xf numFmtId="180" fontId="0" fillId="0" borderId="0" xfId="0" applyNumberFormat="1" applyAlignment="1">
      <alignment horizontal="center" vertical="center"/>
    </xf>
    <xf numFmtId="180" fontId="0" fillId="33" borderId="12" xfId="0" applyNumberFormat="1" applyFont="1" applyFill="1" applyBorder="1" applyAlignment="1">
      <alignment horizontal="center" vertical="center"/>
    </xf>
    <xf numFmtId="180" fontId="0" fillId="0" borderId="12" xfId="0" applyNumberFormat="1" applyFont="1" applyFill="1" applyBorder="1" applyAlignment="1" applyProtection="1">
      <alignment horizontal="center" vertical="center"/>
      <protection/>
    </xf>
    <xf numFmtId="180" fontId="0" fillId="0" borderId="12" xfId="0" applyNumberFormat="1" applyFont="1" applyFill="1" applyBorder="1" applyAlignment="1">
      <alignment horizontal="center" vertical="center"/>
    </xf>
    <xf numFmtId="180" fontId="4" fillId="0" borderId="12" xfId="0" applyNumberFormat="1" applyFont="1" applyBorder="1" applyAlignment="1" applyProtection="1">
      <alignment horizontal="center" vertical="center" wrapText="1"/>
      <protection/>
    </xf>
    <xf numFmtId="180" fontId="0" fillId="0" borderId="12" xfId="0" applyNumberFormat="1" applyFont="1" applyBorder="1" applyAlignment="1" applyProtection="1">
      <alignment horizontal="center" vertical="center" wrapText="1"/>
      <protection/>
    </xf>
    <xf numFmtId="180" fontId="0" fillId="0" borderId="0" xfId="0" applyNumberFormat="1" applyFont="1" applyAlignment="1">
      <alignment horizontal="center" vertical="center"/>
    </xf>
    <xf numFmtId="0" fontId="10" fillId="0" borderId="0" xfId="71" applyFont="1" applyFill="1" applyAlignment="1">
      <alignment horizontal="center" vertical="center"/>
      <protection/>
    </xf>
    <xf numFmtId="49" fontId="11" fillId="0" borderId="12" xfId="67" applyNumberFormat="1" applyFont="1" applyFill="1" applyBorder="1" applyAlignment="1" applyProtection="1">
      <alignment horizontal="left" vertical="center"/>
      <protection/>
    </xf>
    <xf numFmtId="49" fontId="11" fillId="0" borderId="12" xfId="67" applyNumberFormat="1" applyFont="1" applyFill="1" applyBorder="1" applyAlignment="1" applyProtection="1">
      <alignment horizontal="center" vertical="center"/>
      <protection/>
    </xf>
    <xf numFmtId="181" fontId="0" fillId="0" borderId="12" xfId="71" applyNumberFormat="1" applyFont="1" applyFill="1" applyBorder="1" applyAlignment="1">
      <alignment horizontal="center" vertical="center"/>
      <protection/>
    </xf>
    <xf numFmtId="0" fontId="11" fillId="0" borderId="12" xfId="67" applyNumberFormat="1" applyFont="1" applyFill="1" applyBorder="1" applyAlignment="1" applyProtection="1">
      <alignment horizontal="center" vertical="center"/>
      <protection/>
    </xf>
    <xf numFmtId="9" fontId="75" fillId="0" borderId="12" xfId="71" applyNumberFormat="1" applyFont="1" applyFill="1" applyBorder="1" applyAlignment="1">
      <alignment horizontal="center" vertical="center"/>
      <protection/>
    </xf>
    <xf numFmtId="180" fontId="11" fillId="0" borderId="12" xfId="67" applyNumberFormat="1" applyFont="1" applyFill="1" applyBorder="1" applyAlignment="1" applyProtection="1">
      <alignment horizontal="center" vertical="center"/>
      <protection/>
    </xf>
    <xf numFmtId="49" fontId="7" fillId="0" borderId="12" xfId="67" applyNumberFormat="1" applyFont="1" applyFill="1" applyBorder="1" applyAlignment="1" applyProtection="1">
      <alignment horizontal="left" vertical="center"/>
      <protection/>
    </xf>
    <xf numFmtId="180" fontId="7" fillId="0" borderId="12" xfId="67" applyNumberFormat="1" applyFont="1" applyFill="1" applyBorder="1" applyAlignment="1" applyProtection="1">
      <alignment horizontal="center" vertical="center"/>
      <protection/>
    </xf>
    <xf numFmtId="49" fontId="11" fillId="0" borderId="12" xfId="67" applyNumberFormat="1" applyFont="1" applyFill="1" applyBorder="1" applyAlignment="1" applyProtection="1">
      <alignment horizontal="left" vertical="center" indent="1"/>
      <protection/>
    </xf>
    <xf numFmtId="49" fontId="7" fillId="0" borderId="12" xfId="67" applyNumberFormat="1" applyFont="1" applyFill="1" applyBorder="1" applyAlignment="1" applyProtection="1">
      <alignment horizontal="left" vertical="center" indent="1"/>
      <protection/>
    </xf>
    <xf numFmtId="49" fontId="11" fillId="33" borderId="12" xfId="67" applyNumberFormat="1" applyFont="1" applyFill="1" applyBorder="1" applyAlignment="1" applyProtection="1">
      <alignment horizontal="center" vertical="center"/>
      <protection/>
    </xf>
    <xf numFmtId="180" fontId="0" fillId="0" borderId="12" xfId="71" applyNumberFormat="1" applyFont="1" applyFill="1" applyBorder="1" applyAlignment="1">
      <alignment horizontal="center" vertical="center"/>
      <protection/>
    </xf>
    <xf numFmtId="0" fontId="0" fillId="0" borderId="0" xfId="0" applyAlignment="1">
      <alignment horizontal="right" vertical="center"/>
    </xf>
    <xf numFmtId="49" fontId="10" fillId="34" borderId="0" xfId="0" applyNumberFormat="1" applyFont="1" applyFill="1" applyAlignment="1">
      <alignment horizontal="center" vertical="center"/>
    </xf>
    <xf numFmtId="0" fontId="0" fillId="33" borderId="12" xfId="0" applyFill="1" applyBorder="1" applyAlignment="1">
      <alignment horizontal="right" vertical="center"/>
    </xf>
    <xf numFmtId="0" fontId="0" fillId="33" borderId="12" xfId="0" applyFont="1" applyFill="1" applyBorder="1" applyAlignment="1">
      <alignment horizontal="right" vertical="center"/>
    </xf>
    <xf numFmtId="0" fontId="70" fillId="0" borderId="12" xfId="0" applyFont="1" applyFill="1" applyBorder="1" applyAlignment="1">
      <alignment vertical="center"/>
    </xf>
    <xf numFmtId="0" fontId="0" fillId="0" borderId="12" xfId="0" applyBorder="1" applyAlignment="1">
      <alignment horizontal="right" vertical="center"/>
    </xf>
    <xf numFmtId="9" fontId="0" fillId="34" borderId="12" xfId="72" applyNumberFormat="1" applyFont="1" applyFill="1" applyBorder="1" applyAlignment="1">
      <alignment horizontal="right" vertical="center"/>
    </xf>
    <xf numFmtId="49" fontId="11" fillId="0" borderId="12" xfId="67" applyNumberFormat="1" applyFont="1" applyFill="1" applyBorder="1" applyAlignment="1" applyProtection="1">
      <alignment horizontal="right" vertical="center"/>
      <protection/>
    </xf>
    <xf numFmtId="49" fontId="11" fillId="0" borderId="12" xfId="67" applyNumberFormat="1" applyFont="1" applyFill="1" applyBorder="1" applyAlignment="1" applyProtection="1">
      <alignment horizontal="right" vertical="center" indent="1"/>
      <protection/>
    </xf>
    <xf numFmtId="0" fontId="7" fillId="0" borderId="12" xfId="0" applyFont="1" applyBorder="1" applyAlignment="1">
      <alignment horizontal="left" vertical="center"/>
    </xf>
    <xf numFmtId="0" fontId="70" fillId="0" borderId="12" xfId="0" applyFont="1" applyFill="1" applyBorder="1" applyAlignment="1">
      <alignment horizontal="center" vertical="center"/>
    </xf>
    <xf numFmtId="0" fontId="6" fillId="0" borderId="12" xfId="0" applyFont="1" applyBorder="1" applyAlignment="1">
      <alignment horizontal="left" vertical="center"/>
    </xf>
    <xf numFmtId="0" fontId="12" fillId="0" borderId="0" xfId="0" applyFont="1" applyAlignment="1" applyProtection="1">
      <alignment wrapText="1"/>
      <protection/>
    </xf>
    <xf numFmtId="0" fontId="6" fillId="0" borderId="0" xfId="0" applyFont="1" applyAlignment="1" applyProtection="1">
      <alignment wrapText="1"/>
      <protection/>
    </xf>
    <xf numFmtId="0" fontId="1" fillId="0" borderId="0" xfId="0" applyFont="1" applyAlignment="1" applyProtection="1">
      <alignment wrapText="1"/>
      <protection/>
    </xf>
    <xf numFmtId="0" fontId="1" fillId="0" borderId="12" xfId="0" applyFont="1" applyBorder="1" applyAlignment="1" applyProtection="1">
      <alignment horizontal="center" vertical="center" wrapText="1"/>
      <protection/>
    </xf>
    <xf numFmtId="0" fontId="1" fillId="0" borderId="12" xfId="0" applyFont="1" applyBorder="1" applyAlignment="1" applyProtection="1">
      <alignment horizontal="left" vertical="center" wrapText="1"/>
      <protection/>
    </xf>
    <xf numFmtId="0" fontId="0" fillId="33" borderId="12" xfId="0" applyFont="1" applyFill="1" applyBorder="1" applyAlignment="1">
      <alignment horizontal="left" vertical="center"/>
    </xf>
    <xf numFmtId="49" fontId="0" fillId="0" borderId="0" xfId="0" applyNumberFormat="1" applyAlignment="1">
      <alignment vertical="center"/>
    </xf>
    <xf numFmtId="0" fontId="0" fillId="33" borderId="0" xfId="0" applyFill="1" applyAlignment="1">
      <alignment horizontal="center" vertical="center"/>
    </xf>
    <xf numFmtId="0" fontId="0" fillId="0" borderId="0" xfId="0" applyFont="1" applyAlignment="1" applyProtection="1">
      <alignment horizontal="left" vertical="center" wrapText="1"/>
      <protection/>
    </xf>
    <xf numFmtId="0" fontId="0" fillId="0" borderId="0" xfId="0" applyFont="1" applyAlignment="1" applyProtection="1">
      <alignment/>
      <protection/>
    </xf>
    <xf numFmtId="0" fontId="0" fillId="0" borderId="0" xfId="0" applyAlignment="1" applyProtection="1">
      <alignment horizontal="center"/>
      <protection/>
    </xf>
    <xf numFmtId="49" fontId="0" fillId="33" borderId="0" xfId="0" applyNumberFormat="1" applyFont="1" applyFill="1" applyAlignment="1">
      <alignment vertical="center"/>
    </xf>
    <xf numFmtId="3" fontId="0" fillId="33" borderId="12" xfId="0" applyNumberFormat="1" applyFont="1" applyFill="1" applyBorder="1" applyAlignment="1" applyProtection="1">
      <alignment vertical="center"/>
      <protection/>
    </xf>
    <xf numFmtId="0" fontId="0" fillId="33" borderId="16" xfId="0" applyFont="1" applyFill="1" applyBorder="1" applyAlignment="1">
      <alignment horizontal="center" vertical="center"/>
    </xf>
    <xf numFmtId="9" fontId="0" fillId="0" borderId="12" xfId="71" applyNumberFormat="1" applyFont="1" applyFill="1" applyBorder="1" applyAlignment="1">
      <alignment horizontal="center" vertical="center"/>
      <protection/>
    </xf>
    <xf numFmtId="3" fontId="0" fillId="33" borderId="12" xfId="0" applyNumberFormat="1" applyFont="1" applyFill="1" applyBorder="1" applyAlignment="1" applyProtection="1">
      <alignment horizontal="left" vertical="center"/>
      <protection/>
    </xf>
    <xf numFmtId="3" fontId="0" fillId="33" borderId="12" xfId="71" applyNumberFormat="1" applyFont="1" applyFill="1" applyBorder="1" applyAlignment="1" applyProtection="1">
      <alignment horizontal="center" vertical="center"/>
      <protection/>
    </xf>
    <xf numFmtId="9" fontId="0" fillId="0" borderId="0" xfId="0" applyNumberFormat="1" applyAlignment="1">
      <alignment vertical="center"/>
    </xf>
    <xf numFmtId="0" fontId="0" fillId="33" borderId="12" xfId="71" applyFont="1" applyFill="1" applyBorder="1" applyAlignment="1">
      <alignment horizontal="center" vertical="center" wrapText="1"/>
      <protection/>
    </xf>
    <xf numFmtId="0" fontId="0" fillId="33" borderId="12" xfId="71" applyFont="1" applyFill="1" applyBorder="1" applyAlignment="1">
      <alignment horizontal="center" vertical="center"/>
      <protection/>
    </xf>
    <xf numFmtId="0" fontId="76" fillId="33" borderId="12" xfId="71" applyFont="1" applyFill="1" applyBorder="1" applyAlignment="1">
      <alignment horizontal="center" vertical="center"/>
      <protection/>
    </xf>
    <xf numFmtId="0" fontId="77" fillId="33" borderId="12" xfId="66" applyFont="1" applyFill="1" applyBorder="1" applyAlignment="1">
      <alignment vertical="center" wrapText="1"/>
    </xf>
    <xf numFmtId="3" fontId="7" fillId="33" borderId="12" xfId="0" applyNumberFormat="1" applyFont="1" applyFill="1" applyBorder="1" applyAlignment="1" applyProtection="1">
      <alignment horizontal="center" vertical="center"/>
      <protection/>
    </xf>
    <xf numFmtId="0" fontId="14" fillId="33" borderId="12" xfId="71" applyFont="1" applyFill="1" applyBorder="1" applyAlignment="1">
      <alignment horizontal="center" vertical="center"/>
      <protection/>
    </xf>
    <xf numFmtId="0" fontId="0" fillId="33" borderId="12" xfId="66" applyFont="1" applyFill="1" applyBorder="1" applyAlignment="1">
      <alignment vertical="center" wrapText="1"/>
    </xf>
    <xf numFmtId="0" fontId="78" fillId="33" borderId="12" xfId="71" applyFont="1" applyFill="1" applyBorder="1" applyAlignment="1">
      <alignment horizontal="center" vertical="center"/>
      <protection/>
    </xf>
    <xf numFmtId="49" fontId="0" fillId="35" borderId="0" xfId="0" applyNumberFormat="1" applyFont="1" applyFill="1" applyAlignment="1">
      <alignment vertical="center"/>
    </xf>
    <xf numFmtId="0" fontId="61" fillId="33" borderId="12" xfId="0" applyFont="1" applyFill="1" applyBorder="1" applyAlignment="1">
      <alignment horizontal="center" vertical="center"/>
    </xf>
    <xf numFmtId="3" fontId="7" fillId="0" borderId="12" xfId="70" applyNumberFormat="1" applyFont="1" applyFill="1" applyBorder="1" applyAlignment="1" applyProtection="1">
      <alignment horizontal="left" vertical="center"/>
      <protection/>
    </xf>
    <xf numFmtId="3" fontId="0" fillId="33" borderId="12" xfId="0" applyNumberFormat="1" applyFont="1" applyFill="1" applyBorder="1" applyAlignment="1" applyProtection="1">
      <alignment horizontal="center" vertical="center"/>
      <protection/>
    </xf>
    <xf numFmtId="0" fontId="4" fillId="33" borderId="12" xfId="0" applyFont="1" applyFill="1" applyBorder="1" applyAlignment="1">
      <alignment horizontal="distributed" vertical="center"/>
    </xf>
    <xf numFmtId="3" fontId="0" fillId="33" borderId="12" xfId="0" applyNumberFormat="1" applyFill="1" applyBorder="1" applyAlignment="1">
      <alignment horizontal="center" vertical="center"/>
    </xf>
    <xf numFmtId="0" fontId="4" fillId="33" borderId="12" xfId="0" applyFont="1" applyFill="1" applyBorder="1" applyAlignment="1">
      <alignment vertical="center"/>
    </xf>
    <xf numFmtId="0" fontId="0" fillId="33" borderId="12" xfId="0" applyFont="1" applyFill="1" applyBorder="1" applyAlignment="1">
      <alignment vertical="center"/>
    </xf>
    <xf numFmtId="1" fontId="0" fillId="33" borderId="12" xfId="0" applyNumberFormat="1" applyFont="1" applyFill="1" applyBorder="1" applyAlignment="1" applyProtection="1">
      <alignment vertical="center"/>
      <protection locked="0"/>
    </xf>
    <xf numFmtId="0" fontId="0" fillId="0" borderId="10" xfId="0" applyFont="1" applyBorder="1" applyAlignment="1" applyProtection="1">
      <alignment horizontal="center" vertical="center" wrapText="1"/>
      <protection/>
    </xf>
    <xf numFmtId="3" fontId="0" fillId="0" borderId="12" xfId="70" applyNumberFormat="1" applyFont="1" applyFill="1" applyBorder="1" applyAlignment="1" applyProtection="1">
      <alignment vertical="center"/>
      <protection/>
    </xf>
    <xf numFmtId="180" fontId="0" fillId="0" borderId="12" xfId="70" applyNumberFormat="1" applyFont="1" applyFill="1" applyBorder="1" applyAlignment="1" applyProtection="1">
      <alignment vertical="center"/>
      <protection/>
    </xf>
    <xf numFmtId="181" fontId="0" fillId="34" borderId="12" xfId="22" applyNumberFormat="1" applyFont="1" applyFill="1" applyBorder="1" applyAlignment="1">
      <alignment horizontal="right" vertical="center"/>
    </xf>
    <xf numFmtId="9" fontId="0" fillId="34" borderId="12" xfId="22" applyNumberFormat="1" applyFont="1" applyFill="1" applyBorder="1" applyAlignment="1">
      <alignment horizontal="right" vertical="center"/>
    </xf>
    <xf numFmtId="179" fontId="15" fillId="0" borderId="12" xfId="70" applyNumberFormat="1" applyFont="1" applyFill="1" applyBorder="1" applyAlignment="1">
      <alignment vertical="center"/>
      <protection/>
    </xf>
    <xf numFmtId="180" fontId="7" fillId="0" borderId="12" xfId="0" applyNumberFormat="1" applyFont="1" applyFill="1" applyBorder="1" applyAlignment="1" applyProtection="1">
      <alignment horizontal="right" vertical="center"/>
      <protection/>
    </xf>
    <xf numFmtId="0" fontId="0" fillId="0" borderId="12" xfId="70" applyFont="1" applyBorder="1" applyAlignment="1">
      <alignment vertical="center"/>
      <protection/>
    </xf>
    <xf numFmtId="0" fontId="4" fillId="0" borderId="12" xfId="70" applyFont="1" applyFill="1" applyBorder="1" applyAlignment="1">
      <alignment vertical="center"/>
      <protection/>
    </xf>
    <xf numFmtId="180" fontId="4" fillId="0" borderId="12" xfId="70" applyNumberFormat="1" applyFont="1" applyFill="1" applyBorder="1" applyAlignment="1">
      <alignment vertical="center"/>
      <protection/>
    </xf>
    <xf numFmtId="0" fontId="0" fillId="0" borderId="12" xfId="70" applyFont="1" applyFill="1" applyBorder="1" applyAlignment="1">
      <alignment vertical="center"/>
      <protection/>
    </xf>
    <xf numFmtId="180" fontId="0" fillId="0" borderId="12" xfId="70" applyNumberFormat="1" applyFont="1" applyFill="1" applyBorder="1" applyAlignment="1">
      <alignment vertical="center"/>
      <protection/>
    </xf>
    <xf numFmtId="3" fontId="0" fillId="33" borderId="12" xfId="70" applyNumberFormat="1" applyFont="1" applyFill="1" applyBorder="1" applyAlignment="1" applyProtection="1">
      <alignment horizontal="center" vertical="center"/>
      <protection/>
    </xf>
    <xf numFmtId="0" fontId="0" fillId="0" borderId="12" xfId="0" applyFont="1" applyFill="1" applyBorder="1" applyAlignment="1">
      <alignment vertical="center"/>
    </xf>
    <xf numFmtId="180" fontId="15" fillId="0" borderId="12" xfId="70" applyNumberFormat="1" applyFont="1" applyFill="1" applyBorder="1" applyAlignment="1">
      <alignment vertical="center"/>
      <protection/>
    </xf>
    <xf numFmtId="182" fontId="15" fillId="0" borderId="12" xfId="70" applyNumberFormat="1" applyFont="1" applyFill="1" applyBorder="1" applyAlignment="1">
      <alignment vertical="center"/>
      <protection/>
    </xf>
    <xf numFmtId="0" fontId="0" fillId="33" borderId="0" xfId="0" applyFill="1" applyAlignment="1" applyProtection="1">
      <alignment/>
      <protection/>
    </xf>
    <xf numFmtId="0" fontId="0" fillId="33" borderId="0" xfId="0" applyFill="1" applyAlignment="1" applyProtection="1">
      <alignment horizontal="center"/>
      <protection/>
    </xf>
    <xf numFmtId="0" fontId="16" fillId="33" borderId="0" xfId="0" applyFont="1" applyFill="1" applyAlignment="1" applyProtection="1">
      <alignment horizontal="center" vertical="center"/>
      <protection/>
    </xf>
    <xf numFmtId="0" fontId="0" fillId="33" borderId="0" xfId="0" applyFont="1" applyFill="1" applyAlignment="1" applyProtection="1">
      <alignment horizontal="center"/>
      <protection/>
    </xf>
    <xf numFmtId="0" fontId="0" fillId="33" borderId="12" xfId="0" applyFont="1"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181" fontId="0" fillId="33" borderId="12" xfId="0" applyNumberFormat="1" applyFill="1" applyBorder="1" applyAlignment="1" applyProtection="1">
      <alignment horizontal="center" vertical="center"/>
      <protection/>
    </xf>
    <xf numFmtId="49" fontId="0" fillId="0" borderId="12" xfId="0" applyNumberFormat="1" applyFill="1" applyBorder="1" applyAlignment="1">
      <alignment horizontal="center" vertical="center"/>
    </xf>
    <xf numFmtId="49" fontId="0" fillId="0" borderId="12" xfId="0" applyNumberFormat="1" applyFill="1" applyBorder="1" applyAlignment="1">
      <alignment horizontal="left" vertical="center"/>
    </xf>
    <xf numFmtId="4" fontId="0" fillId="33" borderId="12" xfId="0" applyNumberFormat="1" applyFill="1" applyBorder="1" applyAlignment="1">
      <alignment horizontal="center" vertical="center"/>
    </xf>
    <xf numFmtId="0" fontId="0" fillId="0" borderId="0" xfId="0" applyAlignment="1" applyProtection="1">
      <alignment/>
      <protection/>
    </xf>
    <xf numFmtId="0" fontId="10" fillId="0" borderId="0" xfId="70" applyFont="1" applyFill="1" applyAlignment="1">
      <alignment horizontal="center" vertical="center"/>
      <protection/>
    </xf>
    <xf numFmtId="49" fontId="7" fillId="0" borderId="12" xfId="0" applyNumberFormat="1" applyFont="1" applyFill="1" applyBorder="1" applyAlignment="1">
      <alignment horizontal="left" vertical="center"/>
    </xf>
    <xf numFmtId="183" fontId="7" fillId="0" borderId="12" xfId="70" applyNumberFormat="1" applyFont="1" applyFill="1" applyBorder="1" applyAlignment="1">
      <alignment horizontal="center" vertical="center"/>
      <protection/>
    </xf>
    <xf numFmtId="9" fontId="0" fillId="0" borderId="12" xfId="70" applyNumberFormat="1" applyFont="1" applyFill="1" applyBorder="1" applyAlignment="1">
      <alignment horizontal="right" vertical="center"/>
      <protection/>
    </xf>
    <xf numFmtId="183" fontId="0" fillId="0" borderId="12" xfId="0" applyNumberFormat="1" applyFont="1" applyBorder="1" applyAlignment="1" applyProtection="1">
      <alignment horizontal="center" vertical="center" wrapText="1"/>
      <protection/>
    </xf>
    <xf numFmtId="180" fontId="7" fillId="33" borderId="12" xfId="0" applyNumberFormat="1" applyFont="1" applyFill="1" applyBorder="1" applyAlignment="1" applyProtection="1">
      <alignment horizontal="center" vertical="center"/>
      <protection/>
    </xf>
    <xf numFmtId="180" fontId="15" fillId="33" borderId="12" xfId="71" applyNumberFormat="1" applyFont="1" applyFill="1" applyBorder="1" applyAlignment="1">
      <alignment horizontal="center" vertical="center"/>
      <protection/>
    </xf>
    <xf numFmtId="0" fontId="79" fillId="33" borderId="0" xfId="0" applyFont="1" applyFill="1" applyAlignment="1">
      <alignment horizontal="center" vertical="center"/>
    </xf>
    <xf numFmtId="0" fontId="6" fillId="33" borderId="12" xfId="0" applyFont="1" applyFill="1" applyBorder="1" applyAlignment="1">
      <alignment horizontal="center" vertical="center"/>
    </xf>
    <xf numFmtId="0" fontId="80" fillId="33" borderId="12" xfId="0" applyFont="1" applyFill="1" applyBorder="1" applyAlignment="1" applyProtection="1">
      <alignment horizontal="center" vertical="center" wrapText="1"/>
      <protection/>
    </xf>
    <xf numFmtId="9" fontId="0" fillId="33" borderId="12" xfId="25" applyFont="1" applyFill="1" applyBorder="1" applyAlignment="1">
      <alignment vertical="center"/>
    </xf>
    <xf numFmtId="183" fontId="0" fillId="33" borderId="12" xfId="0" applyNumberFormat="1" applyFont="1" applyFill="1" applyBorder="1" applyAlignment="1" applyProtection="1">
      <alignment horizontal="left" vertical="center"/>
      <protection locked="0"/>
    </xf>
    <xf numFmtId="3" fontId="7" fillId="33" borderId="13" xfId="0" applyNumberFormat="1" applyFont="1" applyFill="1" applyBorder="1" applyAlignment="1" applyProtection="1">
      <alignment horizontal="right" vertical="center"/>
      <protection/>
    </xf>
    <xf numFmtId="184" fontId="0" fillId="33" borderId="12" xfId="0" applyNumberFormat="1" applyFont="1" applyFill="1" applyBorder="1" applyAlignment="1" applyProtection="1">
      <alignment horizontal="left" vertical="center"/>
      <protection locked="0"/>
    </xf>
    <xf numFmtId="183" fontId="0" fillId="33" borderId="16" xfId="0" applyNumberFormat="1" applyFont="1" applyFill="1" applyBorder="1" applyAlignment="1" applyProtection="1">
      <alignment horizontal="left" vertical="center"/>
      <protection locked="0"/>
    </xf>
    <xf numFmtId="184" fontId="0" fillId="33" borderId="16" xfId="0" applyNumberFormat="1" applyFont="1" applyFill="1" applyBorder="1" applyAlignment="1" applyProtection="1">
      <alignment horizontal="left" vertical="center"/>
      <protection locked="0"/>
    </xf>
    <xf numFmtId="0" fontId="0" fillId="33" borderId="16" xfId="0" applyFont="1" applyFill="1" applyBorder="1" applyAlignment="1">
      <alignment vertical="center"/>
    </xf>
    <xf numFmtId="0" fontId="0" fillId="33" borderId="12" xfId="0" applyNumberFormat="1" applyFont="1" applyFill="1" applyBorder="1" applyAlignment="1" applyProtection="1">
      <alignment vertical="center"/>
      <protection locked="0"/>
    </xf>
    <xf numFmtId="183" fontId="76" fillId="33" borderId="12" xfId="0" applyNumberFormat="1" applyFont="1" applyFill="1" applyBorder="1" applyAlignment="1" applyProtection="1">
      <alignment horizontal="left" vertical="center"/>
      <protection locked="0"/>
    </xf>
    <xf numFmtId="3" fontId="7" fillId="33" borderId="13" xfId="0" applyNumberFormat="1" applyFont="1" applyFill="1" applyBorder="1" applyAlignment="1" applyProtection="1">
      <alignment horizontal="center" vertical="center"/>
      <protection/>
    </xf>
    <xf numFmtId="180" fontId="0" fillId="33" borderId="0" xfId="0" applyNumberFormat="1" applyFill="1" applyAlignment="1">
      <alignment vertical="center"/>
    </xf>
    <xf numFmtId="0" fontId="76" fillId="33" borderId="12" xfId="0" applyFont="1" applyFill="1" applyBorder="1" applyAlignment="1">
      <alignment vertical="center"/>
    </xf>
    <xf numFmtId="0" fontId="0" fillId="33" borderId="13" xfId="0" applyFont="1" applyFill="1" applyBorder="1" applyAlignment="1">
      <alignment vertical="center"/>
    </xf>
    <xf numFmtId="0" fontId="76" fillId="33" borderId="13" xfId="0" applyFont="1" applyFill="1" applyBorder="1" applyAlignment="1">
      <alignment vertical="center"/>
    </xf>
    <xf numFmtId="0" fontId="12" fillId="0" borderId="0" xfId="0" applyFont="1" applyAlignment="1" applyProtection="1">
      <alignment vertical="center"/>
      <protection/>
    </xf>
    <xf numFmtId="0" fontId="1" fillId="0" borderId="0" xfId="0" applyFont="1" applyAlignment="1" applyProtection="1">
      <alignment vertical="center"/>
      <protection/>
    </xf>
    <xf numFmtId="0" fontId="1" fillId="0" borderId="0" xfId="0" applyFont="1" applyAlignment="1" applyProtection="1">
      <alignment horizontal="center" vertical="center"/>
      <protection/>
    </xf>
    <xf numFmtId="49" fontId="3" fillId="34" borderId="0" xfId="0" applyNumberFormat="1" applyFont="1" applyFill="1" applyAlignment="1" applyProtection="1">
      <alignment horizontal="center" vertical="center" wrapText="1"/>
      <protection/>
    </xf>
    <xf numFmtId="0" fontId="18" fillId="0" borderId="0" xfId="0" applyFont="1" applyAlignment="1" applyProtection="1">
      <alignment horizontal="center" vertical="center"/>
      <protection/>
    </xf>
    <xf numFmtId="0" fontId="0" fillId="0" borderId="0" xfId="0" applyFont="1" applyAlignment="1" applyProtection="1">
      <alignment vertical="center"/>
      <protection/>
    </xf>
    <xf numFmtId="0" fontId="6" fillId="0" borderId="12" xfId="0" applyFont="1" applyBorder="1" applyAlignment="1" applyProtection="1">
      <alignment horizontal="center" vertical="center"/>
      <protection/>
    </xf>
    <xf numFmtId="0" fontId="4" fillId="0" borderId="12" xfId="0" applyFont="1" applyBorder="1" applyAlignment="1" applyProtection="1">
      <alignment horizontal="left" vertical="center"/>
      <protection/>
    </xf>
    <xf numFmtId="0" fontId="4" fillId="0" borderId="12" xfId="0" applyFont="1" applyBorder="1" applyAlignment="1" applyProtection="1">
      <alignment horizontal="center" vertical="center"/>
      <protection/>
    </xf>
    <xf numFmtId="1" fontId="4" fillId="0" borderId="12" xfId="0" applyNumberFormat="1" applyFont="1" applyBorder="1" applyAlignment="1" applyProtection="1">
      <alignment vertical="center"/>
      <protection locked="0"/>
    </xf>
    <xf numFmtId="1" fontId="0" fillId="0" borderId="12" xfId="0" applyNumberFormat="1" applyFont="1" applyBorder="1" applyAlignment="1" applyProtection="1">
      <alignment horizontal="left" vertical="center"/>
      <protection locked="0"/>
    </xf>
    <xf numFmtId="0" fontId="0" fillId="0" borderId="12"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1" fontId="0" fillId="0" borderId="12" xfId="0" applyNumberFormat="1" applyFont="1" applyFill="1" applyBorder="1" applyAlignment="1" applyProtection="1">
      <alignment horizontal="center" vertical="center"/>
      <protection locked="0"/>
    </xf>
    <xf numFmtId="1" fontId="0" fillId="0" borderId="12" xfId="0" applyNumberFormat="1" applyFont="1" applyBorder="1" applyAlignment="1" applyProtection="1">
      <alignment vertical="center"/>
      <protection locked="0"/>
    </xf>
    <xf numFmtId="1" fontId="0" fillId="0" borderId="12" xfId="0" applyNumberFormat="1" applyFont="1" applyFill="1" applyBorder="1" applyAlignment="1" applyProtection="1">
      <alignment vertical="center"/>
      <protection locked="0"/>
    </xf>
    <xf numFmtId="0" fontId="0" fillId="0" borderId="12" xfId="0" applyFont="1" applyBorder="1" applyAlignment="1" applyProtection="1">
      <alignment vertical="center"/>
      <protection locked="0"/>
    </xf>
    <xf numFmtId="3" fontId="0" fillId="0" borderId="12" xfId="0" applyNumberFormat="1" applyFont="1" applyBorder="1" applyAlignment="1" applyProtection="1">
      <alignment vertical="center"/>
      <protection/>
    </xf>
    <xf numFmtId="3" fontId="0" fillId="0" borderId="12" xfId="0" applyNumberFormat="1" applyBorder="1" applyAlignment="1" applyProtection="1">
      <alignment vertical="center"/>
      <protection/>
    </xf>
    <xf numFmtId="0" fontId="0" fillId="0" borderId="12" xfId="0" applyFont="1" applyBorder="1" applyAlignment="1" applyProtection="1">
      <alignment vertical="center"/>
      <protection/>
    </xf>
    <xf numFmtId="0" fontId="0" fillId="0" borderId="12" xfId="0" applyFont="1" applyFill="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xf>
    <xf numFmtId="0" fontId="0" fillId="34" borderId="0" xfId="0" applyFont="1" applyFill="1" applyAlignment="1" applyProtection="1">
      <alignment wrapText="1"/>
      <protection/>
    </xf>
    <xf numFmtId="49" fontId="20" fillId="34" borderId="0" xfId="0" applyNumberFormat="1" applyFont="1" applyFill="1" applyAlignment="1">
      <alignment horizontal="center" vertical="center"/>
    </xf>
    <xf numFmtId="0" fontId="14" fillId="33" borderId="12" xfId="0" applyFont="1" applyFill="1" applyBorder="1" applyAlignment="1">
      <alignment horizontal="center" vertical="center"/>
    </xf>
    <xf numFmtId="0" fontId="21" fillId="33" borderId="12" xfId="0" applyFont="1" applyFill="1" applyBorder="1" applyAlignment="1">
      <alignment horizontal="center" vertical="center"/>
    </xf>
    <xf numFmtId="49" fontId="0" fillId="33" borderId="12" xfId="0" applyNumberFormat="1" applyFont="1" applyFill="1" applyBorder="1" applyAlignment="1">
      <alignment horizontal="left" vertical="center"/>
    </xf>
    <xf numFmtId="185" fontId="1" fillId="33" borderId="12" xfId="0" applyNumberFormat="1" applyFont="1" applyFill="1" applyBorder="1" applyAlignment="1">
      <alignment horizontal="center" vertical="center"/>
    </xf>
    <xf numFmtId="179" fontId="21" fillId="0" borderId="12" xfId="25" applyNumberFormat="1" applyFont="1" applyFill="1" applyBorder="1" applyAlignment="1">
      <alignment horizontal="right" vertical="center"/>
    </xf>
    <xf numFmtId="0" fontId="0" fillId="0" borderId="12" xfId="0" applyFont="1" applyFill="1" applyBorder="1" applyAlignment="1">
      <alignment horizontal="center" vertical="center"/>
    </xf>
    <xf numFmtId="0" fontId="22" fillId="0" borderId="12" xfId="0" applyFont="1" applyBorder="1" applyAlignment="1">
      <alignment horizontal="center" vertical="center" wrapText="1"/>
    </xf>
    <xf numFmtId="0" fontId="76" fillId="0" borderId="12" xfId="0" applyFont="1" applyFill="1" applyBorder="1" applyAlignment="1">
      <alignment horizontal="center" vertical="center"/>
    </xf>
    <xf numFmtId="0" fontId="0" fillId="0" borderId="12" xfId="68" applyFont="1" applyFill="1" applyBorder="1" applyAlignment="1">
      <alignment vertical="center" shrinkToFit="1"/>
      <protection/>
    </xf>
    <xf numFmtId="185" fontId="1" fillId="34" borderId="12" xfId="68" applyNumberFormat="1" applyFont="1" applyFill="1" applyBorder="1" applyAlignment="1">
      <alignment horizontal="center" vertical="center" shrinkToFit="1"/>
      <protection/>
    </xf>
    <xf numFmtId="1" fontId="0" fillId="33" borderId="12" xfId="0" applyNumberFormat="1" applyFont="1" applyFill="1" applyBorder="1" applyAlignment="1" applyProtection="1">
      <alignment horizontal="left" vertical="center"/>
      <protection locked="0"/>
    </xf>
    <xf numFmtId="1" fontId="0" fillId="33" borderId="12" xfId="0" applyNumberFormat="1" applyFont="1" applyFill="1" applyBorder="1" applyAlignment="1" applyProtection="1">
      <alignment horizontal="center" vertical="center"/>
      <protection locked="0"/>
    </xf>
    <xf numFmtId="0" fontId="0" fillId="0" borderId="12" xfId="0" applyNumberFormat="1" applyFont="1" applyFill="1" applyBorder="1" applyAlignment="1" applyProtection="1">
      <alignment horizontal="center" vertical="center"/>
      <protection locked="0"/>
    </xf>
    <xf numFmtId="3" fontId="0" fillId="33" borderId="12" xfId="0" applyNumberFormat="1" applyFont="1" applyFill="1" applyBorder="1" applyAlignment="1" applyProtection="1">
      <alignment vertical="center"/>
      <protection locked="0"/>
    </xf>
    <xf numFmtId="3" fontId="0" fillId="0" borderId="12" xfId="0" applyNumberFormat="1" applyFont="1" applyFill="1" applyBorder="1" applyAlignment="1" applyProtection="1">
      <alignment horizontal="center" vertical="center"/>
      <protection locked="0"/>
    </xf>
    <xf numFmtId="0" fontId="0" fillId="33" borderId="12" xfId="0" applyFont="1" applyFill="1" applyBorder="1" applyAlignment="1" applyProtection="1">
      <alignment horizontal="center" vertical="center"/>
      <protection locked="0"/>
    </xf>
    <xf numFmtId="0" fontId="0" fillId="33" borderId="12" xfId="0" applyFont="1" applyFill="1" applyBorder="1" applyAlignment="1" applyProtection="1">
      <alignment vertical="center" wrapText="1"/>
      <protection locked="0"/>
    </xf>
    <xf numFmtId="3" fontId="0" fillId="0" borderId="12" xfId="0" applyNumberFormat="1" applyFont="1" applyFill="1" applyBorder="1" applyAlignment="1" applyProtection="1">
      <alignment horizontal="center" vertical="center"/>
      <protection/>
    </xf>
    <xf numFmtId="0" fontId="0" fillId="0" borderId="12" xfId="0" applyFont="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1" fontId="78" fillId="33" borderId="12" xfId="0" applyNumberFormat="1" applyFont="1" applyFill="1" applyBorder="1" applyAlignment="1" applyProtection="1">
      <alignment horizontal="center" vertical="center"/>
      <protection locked="0"/>
    </xf>
    <xf numFmtId="0" fontId="78" fillId="33" borderId="12" xfId="0" applyFont="1" applyFill="1" applyBorder="1" applyAlignment="1" applyProtection="1">
      <alignment horizontal="center" vertical="center"/>
      <protection locked="0"/>
    </xf>
    <xf numFmtId="0" fontId="0" fillId="33" borderId="12" xfId="0" applyFont="1" applyFill="1" applyBorder="1" applyAlignment="1" applyProtection="1">
      <alignment vertical="center"/>
      <protection locked="0"/>
    </xf>
    <xf numFmtId="0" fontId="0" fillId="0" borderId="12" xfId="48" applyFont="1" applyFill="1" applyBorder="1" applyAlignment="1">
      <alignment vertical="center" shrinkToFit="1"/>
      <protection/>
    </xf>
    <xf numFmtId="185" fontId="1" fillId="0" borderId="12" xfId="48" applyNumberFormat="1" applyFont="1" applyFill="1" applyBorder="1" applyAlignment="1">
      <alignment horizontal="center" vertical="center" shrinkToFit="1"/>
      <protection/>
    </xf>
    <xf numFmtId="185" fontId="1" fillId="0" borderId="12" xfId="0" applyNumberFormat="1" applyFont="1" applyFill="1" applyBorder="1" applyAlignment="1" applyProtection="1">
      <alignment horizontal="center" vertical="center"/>
      <protection locked="0"/>
    </xf>
    <xf numFmtId="0" fontId="0" fillId="33" borderId="12" xfId="48" applyFont="1" applyFill="1" applyBorder="1" applyAlignment="1">
      <alignment horizontal="center" vertical="center" shrinkToFit="1"/>
      <protection/>
    </xf>
    <xf numFmtId="0" fontId="21" fillId="0" borderId="0" xfId="0" applyFont="1" applyAlignment="1">
      <alignment vertical="center"/>
    </xf>
    <xf numFmtId="0" fontId="6" fillId="0" borderId="0" xfId="0" applyFont="1" applyAlignment="1" applyProtection="1">
      <alignment vertical="center" wrapText="1"/>
      <protection/>
    </xf>
    <xf numFmtId="0" fontId="0" fillId="0" borderId="12" xfId="0" applyBorder="1" applyAlignment="1">
      <alignment horizontal="center" vertical="center" wrapText="1"/>
    </xf>
    <xf numFmtId="0" fontId="4"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7" fillId="0" borderId="0" xfId="0" applyFont="1" applyAlignment="1" applyProtection="1">
      <alignment horizontal="center"/>
      <protection/>
    </xf>
    <xf numFmtId="0" fontId="23" fillId="0" borderId="0" xfId="0" applyFont="1" applyAlignment="1" applyProtection="1">
      <alignment horizontal="center" vertical="center"/>
      <protection/>
    </xf>
    <xf numFmtId="0" fontId="0" fillId="0" borderId="0" xfId="0" applyFont="1" applyAlignment="1" applyProtection="1">
      <alignment horizontal="left"/>
      <protection/>
    </xf>
    <xf numFmtId="0" fontId="7" fillId="0" borderId="12" xfId="0" applyFont="1" applyBorder="1" applyAlignment="1" applyProtection="1">
      <alignment horizontal="center" vertical="center"/>
      <protection/>
    </xf>
    <xf numFmtId="0" fontId="7" fillId="33" borderId="12" xfId="0" applyFont="1" applyFill="1" applyBorder="1" applyAlignment="1">
      <alignment horizontal="center" vertical="center"/>
    </xf>
    <xf numFmtId="0" fontId="24" fillId="33" borderId="12" xfId="0" applyFont="1" applyFill="1" applyBorder="1" applyAlignment="1">
      <alignment horizontal="center" vertical="center"/>
    </xf>
    <xf numFmtId="177" fontId="0" fillId="33" borderId="0" xfId="0" applyNumberFormat="1" applyFill="1" applyAlignment="1">
      <alignment vertical="center"/>
    </xf>
    <xf numFmtId="0" fontId="7" fillId="33" borderId="13" xfId="0" applyFont="1" applyFill="1" applyBorder="1" applyAlignment="1">
      <alignment horizontal="center" vertical="center"/>
    </xf>
    <xf numFmtId="0" fontId="7" fillId="33" borderId="17" xfId="0" applyFont="1" applyFill="1" applyBorder="1" applyAlignment="1">
      <alignment horizontal="center" vertical="center"/>
    </xf>
    <xf numFmtId="0" fontId="7" fillId="0" borderId="12" xfId="0" applyFont="1" applyFill="1" applyBorder="1" applyAlignment="1">
      <alignment horizontal="center" vertical="center"/>
    </xf>
    <xf numFmtId="14" fontId="24" fillId="0" borderId="12" xfId="0" applyNumberFormat="1" applyFont="1" applyFill="1" applyBorder="1" applyAlignment="1">
      <alignment horizontal="center" vertical="center"/>
    </xf>
    <xf numFmtId="0" fontId="24" fillId="0" borderId="12" xfId="0" applyFont="1" applyFill="1" applyBorder="1" applyAlignment="1">
      <alignment horizontal="center" vertical="center"/>
    </xf>
    <xf numFmtId="0" fontId="7" fillId="0" borderId="12" xfId="0" applyFont="1" applyBorder="1" applyAlignment="1">
      <alignment horizontal="center" vertical="center"/>
    </xf>
    <xf numFmtId="0" fontId="24" fillId="0" borderId="12" xfId="0" applyFont="1" applyFill="1" applyBorder="1" applyAlignment="1">
      <alignment horizontal="center" vertical="center" wrapText="1"/>
    </xf>
    <xf numFmtId="14" fontId="24" fillId="0" borderId="12" xfId="0" applyNumberFormat="1" applyFont="1" applyFill="1" applyBorder="1" applyAlignment="1">
      <alignment horizontal="center" vertical="center" wrapText="1"/>
    </xf>
    <xf numFmtId="0" fontId="7" fillId="0" borderId="12" xfId="0" applyFont="1" applyBorder="1" applyAlignment="1">
      <alignment horizontal="center" vertical="center" wrapText="1"/>
    </xf>
    <xf numFmtId="0" fontId="0" fillId="0" borderId="0" xfId="0" applyAlignment="1">
      <alignment horizontal="center" vertical="center" wrapText="1"/>
    </xf>
    <xf numFmtId="0" fontId="6" fillId="0" borderId="11"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4" fillId="0" borderId="12" xfId="67" applyFont="1" applyBorder="1" applyAlignment="1" applyProtection="1">
      <alignment horizontal="center" vertical="center" wrapText="1"/>
      <protection/>
    </xf>
    <xf numFmtId="0" fontId="1" fillId="0" borderId="12" xfId="67" applyFont="1" applyBorder="1" applyAlignment="1" applyProtection="1">
      <alignment horizontal="center" vertical="center" wrapText="1"/>
      <protection/>
    </xf>
    <xf numFmtId="0" fontId="6" fillId="0" borderId="12" xfId="67" applyFont="1" applyBorder="1" applyAlignment="1" applyProtection="1">
      <alignment horizontal="center" vertical="center" wrapText="1"/>
      <protection/>
    </xf>
    <xf numFmtId="0" fontId="7" fillId="0" borderId="15" xfId="0" applyFont="1" applyBorder="1" applyAlignment="1" applyProtection="1">
      <alignment horizontal="left" vertical="center" wrapText="1"/>
      <protection/>
    </xf>
    <xf numFmtId="0" fontId="0" fillId="0" borderId="0" xfId="0" applyAlignment="1" applyProtection="1">
      <alignment horizontal="left" vertical="center" wrapText="1"/>
      <protection/>
    </xf>
    <xf numFmtId="0" fontId="4" fillId="0" borderId="12" xfId="66" applyFont="1" applyBorder="1" applyAlignment="1" applyProtection="1">
      <alignment horizontal="center" vertical="center" wrapText="1"/>
      <protection/>
    </xf>
    <xf numFmtId="0" fontId="1" fillId="0" borderId="12" xfId="66" applyFont="1" applyBorder="1" applyAlignment="1" applyProtection="1">
      <alignment horizontal="center" vertical="center" wrapText="1"/>
      <protection/>
    </xf>
    <xf numFmtId="0" fontId="6" fillId="0" borderId="12" xfId="66" applyFont="1" applyBorder="1" applyAlignment="1" applyProtection="1">
      <alignment horizontal="center" vertical="center" wrapText="1"/>
      <protection/>
    </xf>
    <xf numFmtId="0" fontId="10" fillId="34" borderId="0" xfId="70" applyFont="1" applyFill="1" applyAlignment="1">
      <alignment horizontal="center" vertical="center"/>
      <protection/>
    </xf>
    <xf numFmtId="3" fontId="7" fillId="0" borderId="12" xfId="0" applyNumberFormat="1" applyFont="1" applyFill="1" applyBorder="1" applyAlignment="1" applyProtection="1">
      <alignment horizontal="right" vertical="center"/>
      <protection/>
    </xf>
    <xf numFmtId="179" fontId="1" fillId="34" borderId="12" xfId="25" applyNumberFormat="1" applyFont="1" applyFill="1" applyBorder="1" applyAlignment="1">
      <alignment horizontal="right" vertical="center" wrapText="1"/>
    </xf>
    <xf numFmtId="0" fontId="7" fillId="0" borderId="12" xfId="0" applyFont="1" applyBorder="1" applyAlignment="1" applyProtection="1">
      <alignment horizontal="center" vertical="center" wrapText="1"/>
      <protection/>
    </xf>
    <xf numFmtId="180" fontId="7" fillId="0" borderId="12" xfId="0" applyNumberFormat="1" applyFont="1" applyFill="1" applyBorder="1" applyAlignment="1" applyProtection="1">
      <alignment horizontal="center" vertical="center"/>
      <protection/>
    </xf>
    <xf numFmtId="179" fontId="7" fillId="0" borderId="12" xfId="25" applyNumberFormat="1" applyFont="1" applyFill="1" applyBorder="1" applyAlignment="1">
      <alignment horizontal="center" vertical="center" wrapText="1"/>
    </xf>
    <xf numFmtId="180" fontId="7" fillId="0" borderId="12" xfId="0" applyNumberFormat="1" applyFont="1" applyFill="1" applyBorder="1" applyAlignment="1">
      <alignment horizontal="center" vertical="center"/>
    </xf>
    <xf numFmtId="0" fontId="11" fillId="0" borderId="12" xfId="0" applyFont="1" applyBorder="1" applyAlignment="1" applyProtection="1">
      <alignment horizontal="center" vertical="center" wrapText="1"/>
      <protection/>
    </xf>
    <xf numFmtId="180" fontId="11" fillId="0" borderId="12" xfId="0" applyNumberFormat="1" applyFont="1" applyBorder="1" applyAlignment="1" applyProtection="1">
      <alignment horizontal="center" vertical="center" wrapText="1"/>
      <protection/>
    </xf>
    <xf numFmtId="180" fontId="7" fillId="0" borderId="12" xfId="0" applyNumberFormat="1" applyFont="1" applyBorder="1" applyAlignment="1" applyProtection="1">
      <alignment horizontal="center" vertical="center" wrapText="1"/>
      <protection/>
    </xf>
    <xf numFmtId="0" fontId="0" fillId="0" borderId="12" xfId="0" applyBorder="1" applyAlignment="1">
      <alignment horizontal="center" vertical="center"/>
    </xf>
    <xf numFmtId="0" fontId="25" fillId="34" borderId="12" xfId="0" applyNumberFormat="1" applyFont="1" applyFill="1" applyBorder="1" applyAlignment="1" applyProtection="1">
      <alignment horizontal="center" vertical="center"/>
      <protection/>
    </xf>
    <xf numFmtId="3" fontId="22" fillId="34" borderId="12" xfId="0" applyNumberFormat="1" applyFont="1" applyFill="1" applyBorder="1" applyAlignment="1" applyProtection="1">
      <alignment horizontal="right" vertical="center"/>
      <protection/>
    </xf>
    <xf numFmtId="179" fontId="26" fillId="34" borderId="12" xfId="0" applyNumberFormat="1" applyFont="1" applyFill="1" applyBorder="1" applyAlignment="1">
      <alignment vertical="center"/>
    </xf>
    <xf numFmtId="0" fontId="25" fillId="34" borderId="12" xfId="0" applyNumberFormat="1" applyFont="1" applyFill="1" applyBorder="1" applyAlignment="1" applyProtection="1">
      <alignment vertical="center"/>
      <protection/>
    </xf>
    <xf numFmtId="0" fontId="22" fillId="34" borderId="12" xfId="0" applyNumberFormat="1" applyFont="1" applyFill="1" applyBorder="1" applyAlignment="1" applyProtection="1">
      <alignment vertical="center"/>
      <protection/>
    </xf>
    <xf numFmtId="3" fontId="22" fillId="36" borderId="12" xfId="0" applyNumberFormat="1" applyFont="1" applyFill="1" applyBorder="1" applyAlignment="1" applyProtection="1">
      <alignment horizontal="right" vertical="center"/>
      <protection/>
    </xf>
    <xf numFmtId="49" fontId="25" fillId="0" borderId="12" xfId="67" applyNumberFormat="1" applyFont="1" applyFill="1" applyBorder="1" applyAlignment="1" applyProtection="1">
      <alignment horizontal="left" vertical="center"/>
      <protection/>
    </xf>
    <xf numFmtId="180" fontId="27" fillId="0" borderId="12" xfId="69" applyNumberFormat="1" applyFont="1" applyFill="1" applyBorder="1" applyAlignment="1">
      <alignment horizontal="right" vertical="center"/>
      <protection/>
    </xf>
    <xf numFmtId="179" fontId="27" fillId="0" borderId="12" xfId="25" applyNumberFormat="1" applyFont="1" applyFill="1" applyBorder="1" applyAlignment="1">
      <alignment horizontal="right" vertical="center"/>
    </xf>
    <xf numFmtId="180" fontId="26" fillId="0" borderId="12" xfId="69" applyNumberFormat="1" applyFont="1" applyFill="1" applyBorder="1" applyAlignment="1">
      <alignment horizontal="right" vertical="center"/>
      <protection/>
    </xf>
    <xf numFmtId="179" fontId="26" fillId="0" borderId="12" xfId="25" applyNumberFormat="1" applyFont="1" applyFill="1" applyBorder="1" applyAlignment="1">
      <alignment horizontal="right" vertical="center"/>
    </xf>
    <xf numFmtId="0" fontId="26" fillId="0" borderId="12" xfId="0" applyFont="1" applyBorder="1" applyAlignment="1">
      <alignment vertical="center"/>
    </xf>
    <xf numFmtId="0" fontId="27" fillId="0" borderId="12" xfId="0" applyFont="1" applyBorder="1" applyAlignment="1">
      <alignment vertical="center"/>
    </xf>
    <xf numFmtId="0" fontId="26" fillId="0" borderId="12" xfId="0" applyFont="1" applyBorder="1" applyAlignment="1">
      <alignment horizontal="right" vertical="center"/>
    </xf>
    <xf numFmtId="0" fontId="21" fillId="33" borderId="0" xfId="0" applyFont="1" applyFill="1" applyAlignment="1">
      <alignment vertical="center"/>
    </xf>
    <xf numFmtId="0" fontId="20" fillId="0" borderId="0" xfId="70" applyFont="1" applyFill="1" applyAlignment="1">
      <alignment horizontal="center" vertical="center"/>
      <protection/>
    </xf>
    <xf numFmtId="0" fontId="81" fillId="33" borderId="16" xfId="0" applyFont="1" applyFill="1" applyBorder="1" applyAlignment="1">
      <alignment horizontal="right" vertical="center"/>
    </xf>
    <xf numFmtId="179" fontId="22" fillId="0" borderId="12" xfId="25" applyNumberFormat="1" applyFont="1" applyFill="1" applyBorder="1" applyAlignment="1">
      <alignment vertical="center"/>
    </xf>
    <xf numFmtId="3" fontId="0" fillId="33" borderId="12" xfId="71" applyNumberFormat="1" applyFont="1" applyFill="1" applyBorder="1" applyAlignment="1" applyProtection="1">
      <alignment horizontal="right" vertical="center"/>
      <protection/>
    </xf>
    <xf numFmtId="0" fontId="0" fillId="33" borderId="12" xfId="71" applyFont="1" applyFill="1" applyBorder="1" applyAlignment="1">
      <alignment horizontal="right" vertical="center" wrapText="1"/>
      <protection/>
    </xf>
    <xf numFmtId="0" fontId="0" fillId="33" borderId="12" xfId="71" applyFont="1" applyFill="1" applyBorder="1" applyAlignment="1">
      <alignment horizontal="right" vertical="center"/>
      <protection/>
    </xf>
    <xf numFmtId="3" fontId="7" fillId="33" borderId="12" xfId="0" applyNumberFormat="1" applyFont="1" applyFill="1" applyBorder="1" applyAlignment="1" applyProtection="1">
      <alignment horizontal="right" vertical="center"/>
      <protection/>
    </xf>
    <xf numFmtId="0" fontId="77" fillId="33" borderId="12" xfId="60" applyFont="1" applyFill="1" applyBorder="1" applyAlignment="1">
      <alignment vertical="center" wrapText="1"/>
      <protection/>
    </xf>
    <xf numFmtId="0" fontId="54" fillId="33" borderId="12" xfId="71" applyFont="1" applyFill="1" applyBorder="1" applyAlignment="1">
      <alignment horizontal="right" vertical="center"/>
      <protection/>
    </xf>
    <xf numFmtId="0" fontId="0" fillId="33" borderId="12" xfId="60" applyFont="1" applyFill="1" applyBorder="1" applyAlignment="1">
      <alignment vertical="center" wrapText="1"/>
      <protection/>
    </xf>
    <xf numFmtId="0" fontId="61" fillId="33" borderId="12" xfId="0" applyFont="1" applyFill="1" applyBorder="1" applyAlignment="1">
      <alignment horizontal="right" vertical="center"/>
    </xf>
    <xf numFmtId="0" fontId="0" fillId="33" borderId="12" xfId="0" applyFill="1" applyBorder="1" applyAlignment="1">
      <alignment vertical="center"/>
    </xf>
    <xf numFmtId="3" fontId="0" fillId="33" borderId="12" xfId="0" applyNumberFormat="1" applyFill="1" applyBorder="1" applyAlignment="1">
      <alignment vertical="center"/>
    </xf>
    <xf numFmtId="3" fontId="0" fillId="33" borderId="12" xfId="0" applyNumberFormat="1" applyFill="1" applyBorder="1" applyAlignment="1">
      <alignment horizontal="right" vertical="center"/>
    </xf>
    <xf numFmtId="179" fontId="29" fillId="0" borderId="12" xfId="25" applyNumberFormat="1" applyFont="1" applyFill="1" applyBorder="1" applyAlignment="1">
      <alignment vertical="center"/>
    </xf>
    <xf numFmtId="179" fontId="15" fillId="0" borderId="12" xfId="25" applyNumberFormat="1" applyFont="1" applyFill="1" applyBorder="1" applyAlignment="1">
      <alignment vertical="center"/>
    </xf>
    <xf numFmtId="0" fontId="15" fillId="0" borderId="12" xfId="0" applyFont="1" applyFill="1" applyBorder="1" applyAlignment="1">
      <alignment vertical="center"/>
    </xf>
    <xf numFmtId="182" fontId="15" fillId="0" borderId="12" xfId="0" applyNumberFormat="1" applyFont="1" applyFill="1" applyBorder="1" applyAlignment="1">
      <alignment vertical="center"/>
    </xf>
    <xf numFmtId="0" fontId="21" fillId="0" borderId="0" xfId="0" applyFont="1" applyAlignment="1">
      <alignment horizontal="center" vertical="center"/>
    </xf>
    <xf numFmtId="0" fontId="20" fillId="0" borderId="0" xfId="71" applyFont="1" applyFill="1" applyAlignment="1">
      <alignment horizontal="center" vertical="center"/>
      <protection/>
    </xf>
    <xf numFmtId="179" fontId="26" fillId="34" borderId="12" xfId="25" applyNumberFormat="1" applyFont="1" applyFill="1" applyBorder="1" applyAlignment="1">
      <alignment vertical="center"/>
    </xf>
    <xf numFmtId="0" fontId="30" fillId="33" borderId="0" xfId="0" applyFont="1" applyFill="1" applyAlignment="1">
      <alignment vertical="center"/>
    </xf>
    <xf numFmtId="0" fontId="30" fillId="0" borderId="0" xfId="0" applyFont="1" applyAlignment="1">
      <alignment vertical="center"/>
    </xf>
    <xf numFmtId="10" fontId="30" fillId="0" borderId="0" xfId="0" applyNumberFormat="1" applyFont="1" applyAlignment="1">
      <alignment vertical="center"/>
    </xf>
    <xf numFmtId="0" fontId="31" fillId="0" borderId="0" xfId="70" applyFont="1" applyFill="1" applyAlignment="1">
      <alignment horizontal="center" vertical="center"/>
      <protection/>
    </xf>
    <xf numFmtId="0" fontId="30" fillId="33" borderId="12" xfId="0" applyFont="1" applyFill="1" applyBorder="1" applyAlignment="1">
      <alignment horizontal="center" vertical="center"/>
    </xf>
    <xf numFmtId="10" fontId="30" fillId="33" borderId="12" xfId="0" applyNumberFormat="1" applyFont="1" applyFill="1" applyBorder="1" applyAlignment="1">
      <alignment horizontal="center" vertical="center"/>
    </xf>
    <xf numFmtId="183" fontId="82" fillId="34" borderId="12" xfId="0" applyNumberFormat="1" applyFont="1" applyFill="1" applyBorder="1" applyAlignment="1" applyProtection="1">
      <alignment horizontal="center" vertical="center" wrapText="1"/>
      <protection/>
    </xf>
    <xf numFmtId="10" fontId="0" fillId="34" borderId="12" xfId="0" applyNumberFormat="1" applyFont="1" applyFill="1" applyBorder="1" applyAlignment="1">
      <alignment vertical="center"/>
    </xf>
    <xf numFmtId="183" fontId="77" fillId="34" borderId="12" xfId="0" applyNumberFormat="1" applyFont="1" applyFill="1" applyBorder="1" applyAlignment="1" applyProtection="1">
      <alignment horizontal="center" vertical="center" wrapText="1"/>
      <protection/>
    </xf>
    <xf numFmtId="1" fontId="77" fillId="34" borderId="12" xfId="0" applyNumberFormat="1" applyFont="1" applyFill="1" applyBorder="1" applyAlignment="1" applyProtection="1">
      <alignment horizontal="center" vertical="center" wrapText="1"/>
      <protection/>
    </xf>
    <xf numFmtId="0" fontId="83" fillId="34" borderId="12" xfId="0" applyFont="1" applyFill="1" applyBorder="1" applyAlignment="1" applyProtection="1">
      <alignment horizontal="center" vertical="center" wrapText="1"/>
      <protection/>
    </xf>
    <xf numFmtId="0" fontId="80" fillId="34" borderId="12" xfId="0" applyFont="1" applyFill="1" applyBorder="1" applyAlignment="1" applyProtection="1">
      <alignment horizontal="center" vertical="center" wrapText="1"/>
      <protection/>
    </xf>
    <xf numFmtId="0" fontId="0" fillId="0" borderId="13" xfId="0" applyFont="1" applyFill="1" applyBorder="1" applyAlignment="1">
      <alignment vertical="center"/>
    </xf>
    <xf numFmtId="0" fontId="78" fillId="0" borderId="12" xfId="0" applyFont="1" applyFill="1" applyBorder="1" applyAlignment="1">
      <alignment horizontal="center" vertical="center"/>
    </xf>
    <xf numFmtId="1" fontId="76" fillId="0" borderId="12" xfId="0" applyNumberFormat="1" applyFont="1" applyFill="1" applyBorder="1" applyAlignment="1">
      <alignment horizontal="center" vertical="center"/>
    </xf>
    <xf numFmtId="0" fontId="0" fillId="33" borderId="12" xfId="0" applyNumberFormat="1" applyFont="1" applyFill="1" applyBorder="1" applyAlignment="1" applyProtection="1">
      <alignment horizontal="center" vertical="center"/>
      <protection locked="0"/>
    </xf>
    <xf numFmtId="3" fontId="0" fillId="33" borderId="12" xfId="0" applyNumberFormat="1" applyFont="1" applyFill="1" applyBorder="1" applyAlignment="1" applyProtection="1">
      <alignment horizontal="center" vertical="center"/>
      <protection locked="0"/>
    </xf>
    <xf numFmtId="185" fontId="1" fillId="0" borderId="12" xfId="0" applyNumberFormat="1" applyFont="1" applyFill="1" applyBorder="1" applyAlignment="1">
      <alignment horizontal="center" vertical="center"/>
    </xf>
    <xf numFmtId="0" fontId="0" fillId="0" borderId="0" xfId="0" applyFont="1" applyAlignment="1" applyProtection="1">
      <alignment/>
      <protection/>
    </xf>
    <xf numFmtId="0" fontId="32" fillId="0" borderId="0" xfId="0" applyFont="1" applyAlignment="1" applyProtection="1">
      <alignment horizontal="center" vertical="center" wrapText="1"/>
      <protection/>
    </xf>
    <xf numFmtId="0" fontId="7" fillId="0" borderId="0" xfId="0" applyFont="1" applyAlignment="1" applyProtection="1">
      <alignment/>
      <protection/>
    </xf>
    <xf numFmtId="0" fontId="7" fillId="0" borderId="0" xfId="0" applyFont="1" applyAlignment="1" applyProtection="1">
      <alignment horizontal="left" vertical="center" wrapText="1"/>
      <protection/>
    </xf>
    <xf numFmtId="0" fontId="7" fillId="0" borderId="0" xfId="0" applyFont="1" applyAlignment="1" applyProtection="1">
      <alignment horizontal="left" vertical="center"/>
      <protection/>
    </xf>
    <xf numFmtId="0" fontId="7" fillId="0" borderId="0" xfId="0" applyFont="1" applyAlignment="1" applyProtection="1">
      <alignment vertical="center"/>
      <protection/>
    </xf>
    <xf numFmtId="0" fontId="75" fillId="0" borderId="0" xfId="0" applyFont="1" applyAlignment="1" applyProtection="1">
      <alignment horizontal="left" vertical="center"/>
      <protection/>
    </xf>
    <xf numFmtId="0" fontId="1" fillId="0" borderId="0" xfId="0" applyFont="1" applyAlignment="1" applyProtection="1">
      <alignment/>
      <protection/>
    </xf>
    <xf numFmtId="0" fontId="10" fillId="0" borderId="0" xfId="0" applyFont="1" applyAlignment="1" applyProtection="1">
      <alignment horizontal="center" vertical="center"/>
      <protection/>
    </xf>
    <xf numFmtId="0" fontId="33" fillId="0" borderId="0" xfId="0" applyFont="1" applyAlignment="1" applyProtection="1">
      <alignment vertical="center"/>
      <protection/>
    </xf>
    <xf numFmtId="0" fontId="33" fillId="0" borderId="0" xfId="0" applyFont="1" applyAlignment="1" applyProtection="1">
      <alignment horizontal="center"/>
      <protection/>
    </xf>
    <xf numFmtId="0" fontId="6" fillId="0" borderId="0" xfId="0" applyFont="1" applyAlignment="1" applyProtection="1">
      <alignment/>
      <protection/>
    </xf>
    <xf numFmtId="57" fontId="34" fillId="0" borderId="0" xfId="0" applyNumberFormat="1" applyFont="1" applyAlignment="1" applyProtection="1">
      <alignment horizontal="center" vertical="center"/>
      <protection/>
    </xf>
    <xf numFmtId="0" fontId="34" fillId="0" borderId="0" xfId="0" applyFont="1" applyAlignment="1" applyProtection="1">
      <alignment vertical="center"/>
      <protection/>
    </xf>
    <xf numFmtId="0" fontId="34" fillId="0" borderId="0" xfId="0" applyFont="1" applyAlignment="1" applyProtection="1">
      <alignment horizontal="center" vertical="center"/>
      <protection/>
    </xf>
    <xf numFmtId="0" fontId="10" fillId="0" borderId="0" xfId="0" applyFont="1" applyAlignment="1" applyProtection="1">
      <alignment horizontal="center"/>
      <protection/>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_Y4-2016年社会保险基金预算"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常规_Sheet20"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2003年省级调整预算相关表" xfId="68"/>
    <cellStyle name="常规_2016年省级国有资本经营支出预算表" xfId="69"/>
    <cellStyle name="常规_21湖北省2015年地方财政预算表（20150331报部）" xfId="70"/>
    <cellStyle name="常规_21湖北省2015年地方财政预算表（20150331报部） 2" xfId="71"/>
    <cellStyle name="千位分隔 2"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externalLink" Target="externalLinks/externalLink3.xml" /><Relationship Id="rId38" Type="http://schemas.openxmlformats.org/officeDocument/2006/relationships/externalLink" Target="externalLinks/externalLink4.xml" /><Relationship Id="rId39" Type="http://schemas.openxmlformats.org/officeDocument/2006/relationships/externalLink" Target="externalLinks/externalLink5.xml" /><Relationship Id="rId4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10.16.0.5/2007&#24180;\2007&#24180;&#21021;&#20154;&#22823;&#25253;&#21578;\&#23450;&#31295;\&#32479;&#35745;&#36164;&#26009;\&#39044;&#31639;&#20869;\&#25286;&#20998;&#25253;&#34920;\Book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24352;&#21326;\2019&#24180;&#36164;&#26009;\2019&#24180;&#20154;&#22823;&#25253;&#21578;&#38468;&#34920;\L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10.16.0.5/2007&#24180;\2007&#24180;&#21021;&#20154;&#22823;&#25253;&#21578;\&#23450;&#31295;\Documents%20and%20Settings\ibm\My%20Documents\&#32479;&#35745;&#36164;&#26009;\&#39044;&#31639;&#20869;\&#25286;&#20998;&#25253;&#34920;\Book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rimary\&#33258;&#30001;&#20132;&#25442;&#21306;\&#30707;\&#37096;&#38376;&#25253;&#349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各年度收费、罚没、专项收入.xls_Sheet3"/>
      <sheetName val="2000地方"/>
      <sheetName val="中央"/>
      <sheetName val="01北京市"/>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KKKKKKKK"/>
      <sheetName val="农业人口"/>
      <sheetName val="Open"/>
      <sheetName val="事业发展"/>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29个部门"/>
      <sheetName val="LD"/>
    </sheetNames>
    <definedNames>
      <definedName name="BM8_SelectZBM.BM8_ZBMChangeKMM"/>
      <definedName name="BM8_SelectZBM.BM8_ZBMminusOption"/>
      <definedName name="BM8_SelectZBM.BM8_ZBMSumOption"/>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支出总表(单位)3"/>
      <sheetName val="支出总表(科目)4"/>
      <sheetName val="支出分类汇总6"/>
      <sheetName val="支出分类汇总7"/>
      <sheetName val="Sheet1"/>
      <sheetName val="Sheet2"/>
      <sheetName val="Sheet3"/>
      <sheetName val="#REF"/>
      <sheetName val="#REF!"/>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B6"/>
  <sheetViews>
    <sheetView zoomScaleSheetLayoutView="100" workbookViewId="0" topLeftCell="A1">
      <selection activeCell="A1" sqref="A1"/>
    </sheetView>
  </sheetViews>
  <sheetFormatPr defaultColWidth="8.875" defaultRowHeight="13.5"/>
  <cols>
    <col min="1" max="2" width="9.00390625" style="93" bestFit="1" customWidth="1"/>
  </cols>
  <sheetData>
    <row r="2" spans="1:2" ht="14.25">
      <c r="A2" t="s">
        <v>0</v>
      </c>
      <c r="B2" t="s">
        <v>1</v>
      </c>
    </row>
    <row r="3" spans="1:2" ht="14.25">
      <c r="A3" t="s">
        <v>2</v>
      </c>
      <c r="B3">
        <v>4</v>
      </c>
    </row>
    <row r="4" spans="1:2" ht="14.25">
      <c r="A4" t="s">
        <v>3</v>
      </c>
      <c r="B4">
        <v>4</v>
      </c>
    </row>
    <row r="5" spans="1:2" ht="14.25">
      <c r="A5" t="s">
        <v>4</v>
      </c>
      <c r="B5">
        <v>23</v>
      </c>
    </row>
    <row r="6" spans="1:2" ht="14.25">
      <c r="A6" t="s">
        <v>5</v>
      </c>
      <c r="B6">
        <v>4</v>
      </c>
    </row>
  </sheetData>
  <sheetProtection/>
  <printOptions/>
  <pageMargins left="0.747823152016467" right="0.747823152016467" top="0.999874956025852" bottom="0.999874956025852" header="0.499937478012926" footer="0.499937478012926"/>
  <pageSetup firstPageNumber="0" useFirstPageNumber="1"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35"/>
  <sheetViews>
    <sheetView workbookViewId="0" topLeftCell="A1">
      <selection activeCell="A2" sqref="A2:IV2"/>
    </sheetView>
  </sheetViews>
  <sheetFormatPr defaultColWidth="8.875" defaultRowHeight="13.5"/>
  <cols>
    <col min="1" max="1" width="38.75390625" style="36" customWidth="1"/>
    <col min="2" max="4" width="14.625" style="36" customWidth="1"/>
    <col min="5" max="16384" width="9.00390625" style="36" bestFit="1" customWidth="1"/>
  </cols>
  <sheetData>
    <row r="1" spans="1:4" ht="34.5" customHeight="1">
      <c r="A1" s="254" t="s">
        <v>1478</v>
      </c>
      <c r="B1" s="254"/>
      <c r="C1" s="254"/>
      <c r="D1" s="254"/>
    </row>
    <row r="2" spans="1:4" s="222" customFormat="1" ht="22.5" customHeight="1">
      <c r="A2" s="93" t="s">
        <v>1479</v>
      </c>
      <c r="B2"/>
      <c r="C2"/>
      <c r="D2" t="s">
        <v>44</v>
      </c>
    </row>
    <row r="3" spans="1:4" ht="23.25" customHeight="1">
      <c r="A3" s="42" t="s">
        <v>45</v>
      </c>
      <c r="B3" s="42" t="s">
        <v>46</v>
      </c>
      <c r="C3" s="42" t="s">
        <v>1480</v>
      </c>
      <c r="D3" s="42" t="s">
        <v>161</v>
      </c>
    </row>
    <row r="4" spans="1:4" ht="23.25" customHeight="1">
      <c r="A4" s="265" t="s">
        <v>1481</v>
      </c>
      <c r="B4" s="266">
        <f>B5+B8</f>
        <v>35</v>
      </c>
      <c r="C4" s="266">
        <v>7838</v>
      </c>
      <c r="D4" s="267">
        <f>SUM(C4/B4)</f>
        <v>223.94285714285715</v>
      </c>
    </row>
    <row r="5" spans="1:4" ht="23.25" customHeight="1">
      <c r="A5" s="268" t="s">
        <v>1482</v>
      </c>
      <c r="B5" s="266"/>
      <c r="C5" s="266"/>
      <c r="D5" s="267"/>
    </row>
    <row r="6" spans="1:4" ht="23.25" customHeight="1">
      <c r="A6" s="268" t="s">
        <v>1483</v>
      </c>
      <c r="B6" s="266"/>
      <c r="C6" s="266"/>
      <c r="D6" s="267"/>
    </row>
    <row r="7" spans="1:4" ht="23.25" customHeight="1">
      <c r="A7" s="269" t="s">
        <v>1484</v>
      </c>
      <c r="B7" s="270"/>
      <c r="C7" s="270"/>
      <c r="D7" s="267"/>
    </row>
    <row r="8" spans="1:4" ht="23.25" customHeight="1">
      <c r="A8" s="268" t="s">
        <v>1485</v>
      </c>
      <c r="B8" s="266">
        <v>35</v>
      </c>
      <c r="C8" s="266">
        <v>7838</v>
      </c>
      <c r="D8" s="267">
        <f>SUM(C8/B8)</f>
        <v>223.94285714285715</v>
      </c>
    </row>
    <row r="9" spans="1:4" ht="23.25" customHeight="1">
      <c r="A9" s="268" t="s">
        <v>1486</v>
      </c>
      <c r="B9" s="266"/>
      <c r="C9" s="266">
        <v>4</v>
      </c>
      <c r="D9" s="267"/>
    </row>
    <row r="10" spans="1:4" ht="23.25" customHeight="1">
      <c r="A10" s="269" t="s">
        <v>1487</v>
      </c>
      <c r="B10" s="270"/>
      <c r="C10" s="270"/>
      <c r="D10" s="267"/>
    </row>
    <row r="11" spans="1:4" ht="23.25" customHeight="1">
      <c r="A11" s="269" t="s">
        <v>1488</v>
      </c>
      <c r="B11" s="270"/>
      <c r="C11" s="270"/>
      <c r="D11" s="267"/>
    </row>
    <row r="12" spans="1:4" ht="23.25" customHeight="1">
      <c r="A12" s="269" t="s">
        <v>1489</v>
      </c>
      <c r="B12" s="270"/>
      <c r="C12" s="270"/>
      <c r="D12" s="267"/>
    </row>
    <row r="13" spans="1:4" ht="23.25" customHeight="1">
      <c r="A13" s="269" t="s">
        <v>1490</v>
      </c>
      <c r="B13" s="270"/>
      <c r="C13" s="270"/>
      <c r="D13" s="267"/>
    </row>
    <row r="14" spans="1:4" ht="23.25" customHeight="1">
      <c r="A14" s="269" t="s">
        <v>1491</v>
      </c>
      <c r="B14" s="270"/>
      <c r="C14" s="270">
        <v>4</v>
      </c>
      <c r="D14" s="267"/>
    </row>
    <row r="15" spans="1:4" ht="23.25" customHeight="1">
      <c r="A15" s="269" t="s">
        <v>1492</v>
      </c>
      <c r="B15" s="270"/>
      <c r="C15" s="270"/>
      <c r="D15" s="267"/>
    </row>
    <row r="16" spans="1:4" ht="23.25" customHeight="1">
      <c r="A16" s="269" t="s">
        <v>1493</v>
      </c>
      <c r="B16" s="270"/>
      <c r="C16" s="270"/>
      <c r="D16" s="267"/>
    </row>
    <row r="17" spans="1:4" ht="23.25" customHeight="1">
      <c r="A17" s="269" t="s">
        <v>1494</v>
      </c>
      <c r="B17" s="270"/>
      <c r="C17" s="270"/>
      <c r="D17" s="267"/>
    </row>
    <row r="18" spans="1:4" ht="23.25" customHeight="1">
      <c r="A18" s="269" t="s">
        <v>1495</v>
      </c>
      <c r="B18" s="270"/>
      <c r="C18" s="270"/>
      <c r="D18" s="267"/>
    </row>
    <row r="19" spans="1:4" ht="23.25" customHeight="1">
      <c r="A19" s="268" t="s">
        <v>1496</v>
      </c>
      <c r="B19" s="266"/>
      <c r="C19" s="266">
        <v>7611</v>
      </c>
      <c r="D19" s="267"/>
    </row>
    <row r="20" spans="1:4" ht="23.25" customHeight="1">
      <c r="A20" s="269" t="s">
        <v>1497</v>
      </c>
      <c r="B20" s="270"/>
      <c r="C20" s="270"/>
      <c r="D20" s="267"/>
    </row>
    <row r="21" spans="1:4" ht="23.25" customHeight="1">
      <c r="A21" s="269" t="s">
        <v>1498</v>
      </c>
      <c r="B21" s="270"/>
      <c r="C21" s="270">
        <v>7611</v>
      </c>
      <c r="D21" s="267"/>
    </row>
    <row r="22" spans="1:4" ht="23.25" customHeight="1">
      <c r="A22" s="269" t="s">
        <v>1499</v>
      </c>
      <c r="B22" s="270"/>
      <c r="C22" s="270"/>
      <c r="D22" s="267"/>
    </row>
    <row r="23" spans="1:4" ht="23.25" customHeight="1">
      <c r="A23" s="269" t="s">
        <v>1500</v>
      </c>
      <c r="B23" s="270"/>
      <c r="C23" s="270"/>
      <c r="D23" s="267"/>
    </row>
    <row r="24" spans="1:4" ht="23.25" customHeight="1">
      <c r="A24" s="269" t="s">
        <v>1501</v>
      </c>
      <c r="B24" s="270"/>
      <c r="C24" s="270"/>
      <c r="D24" s="267"/>
    </row>
    <row r="25" spans="1:4" ht="23.25" customHeight="1">
      <c r="A25" s="269" t="s">
        <v>1502</v>
      </c>
      <c r="B25" s="270"/>
      <c r="C25" s="270"/>
      <c r="D25" s="267"/>
    </row>
    <row r="26" spans="1:4" ht="23.25" customHeight="1">
      <c r="A26" s="269" t="s">
        <v>1503</v>
      </c>
      <c r="B26" s="270"/>
      <c r="C26" s="270"/>
      <c r="D26" s="267"/>
    </row>
    <row r="27" spans="1:4" ht="23.25" customHeight="1">
      <c r="A27" s="269" t="s">
        <v>1504</v>
      </c>
      <c r="B27" s="270"/>
      <c r="C27" s="270"/>
      <c r="D27" s="267"/>
    </row>
    <row r="28" spans="1:4" ht="23.25" customHeight="1">
      <c r="A28" s="268" t="s">
        <v>1505</v>
      </c>
      <c r="B28" s="266"/>
      <c r="C28" s="266"/>
      <c r="D28" s="267"/>
    </row>
    <row r="29" spans="1:4" ht="23.25" customHeight="1">
      <c r="A29" s="269" t="s">
        <v>1506</v>
      </c>
      <c r="B29" s="270"/>
      <c r="C29" s="270"/>
      <c r="D29" s="267"/>
    </row>
    <row r="30" spans="1:4" ht="23.25" customHeight="1">
      <c r="A30" s="268" t="s">
        <v>1507</v>
      </c>
      <c r="B30" s="266"/>
      <c r="C30" s="266"/>
      <c r="D30" s="267"/>
    </row>
    <row r="31" spans="1:4" ht="23.25" customHeight="1">
      <c r="A31" s="269" t="s">
        <v>1508</v>
      </c>
      <c r="B31" s="270"/>
      <c r="C31" s="270"/>
      <c r="D31" s="267"/>
    </row>
    <row r="32" spans="1:4" ht="23.25" customHeight="1">
      <c r="A32" s="269" t="s">
        <v>1509</v>
      </c>
      <c r="B32" s="270"/>
      <c r="C32" s="270"/>
      <c r="D32" s="267"/>
    </row>
    <row r="33" spans="1:4" ht="23.25" customHeight="1">
      <c r="A33" s="269" t="s">
        <v>1510</v>
      </c>
      <c r="B33" s="270"/>
      <c r="C33" s="270"/>
      <c r="D33" s="267"/>
    </row>
    <row r="34" spans="1:4" ht="23.25" customHeight="1">
      <c r="A34" s="268" t="s">
        <v>1511</v>
      </c>
      <c r="B34" s="266">
        <v>35</v>
      </c>
      <c r="C34" s="266">
        <v>223</v>
      </c>
      <c r="D34" s="267">
        <f>SUM(C34/B34)</f>
        <v>6.371428571428571</v>
      </c>
    </row>
    <row r="35" spans="1:4" ht="23.25" customHeight="1">
      <c r="A35" s="269" t="s">
        <v>1512</v>
      </c>
      <c r="B35" s="270">
        <v>35</v>
      </c>
      <c r="C35" s="270">
        <v>223</v>
      </c>
      <c r="D35" s="267">
        <f>SUM(C35/B35)</f>
        <v>6.371428571428571</v>
      </c>
    </row>
  </sheetData>
  <sheetProtection/>
  <mergeCells count="1">
    <mergeCell ref="A1:D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43"/>
  <sheetViews>
    <sheetView workbookViewId="0" topLeftCell="A1">
      <selection activeCell="A2" sqref="A2:IV2"/>
    </sheetView>
  </sheetViews>
  <sheetFormatPr defaultColWidth="8.875" defaultRowHeight="13.5"/>
  <cols>
    <col min="1" max="1" width="40.25390625" style="37" customWidth="1"/>
    <col min="2" max="2" width="15.125" style="37" customWidth="1"/>
    <col min="3" max="4" width="15.125" style="38" customWidth="1"/>
    <col min="5" max="16384" width="9.00390625" style="37" bestFit="1" customWidth="1"/>
  </cols>
  <sheetData>
    <row r="1" spans="1:4" ht="27.75" customHeight="1">
      <c r="A1" s="73" t="s">
        <v>1513</v>
      </c>
      <c r="B1" s="73"/>
      <c r="C1" s="73"/>
      <c r="D1" s="73"/>
    </row>
    <row r="2" spans="1:4" s="222" customFormat="1" ht="22.5" customHeight="1">
      <c r="A2" s="93" t="s">
        <v>1514</v>
      </c>
      <c r="B2"/>
      <c r="C2"/>
      <c r="D2" t="s">
        <v>44</v>
      </c>
    </row>
    <row r="3" spans="1:4" s="36" customFormat="1" ht="21" customHeight="1">
      <c r="A3" s="41" t="s">
        <v>45</v>
      </c>
      <c r="B3" s="42" t="s">
        <v>46</v>
      </c>
      <c r="C3" s="41" t="s">
        <v>47</v>
      </c>
      <c r="D3" s="42" t="s">
        <v>161</v>
      </c>
    </row>
    <row r="4" spans="1:4" ht="20.25" customHeight="1">
      <c r="A4" s="33" t="s">
        <v>1515</v>
      </c>
      <c r="B4" s="257">
        <v>26080</v>
      </c>
      <c r="C4" s="258">
        <v>33565</v>
      </c>
      <c r="D4" s="259">
        <f>SUM(C4/B4)</f>
        <v>1.2870015337423313</v>
      </c>
    </row>
    <row r="5" spans="1:4" ht="20.25" customHeight="1">
      <c r="A5" s="33" t="s">
        <v>1516</v>
      </c>
      <c r="B5" s="257">
        <v>13671</v>
      </c>
      <c r="C5" s="258">
        <v>19148</v>
      </c>
      <c r="D5" s="259">
        <f aca="true" t="shared" si="0" ref="D5:D42">SUM(C5/B5)</f>
        <v>1.400629068831834</v>
      </c>
    </row>
    <row r="6" spans="1:4" ht="20.25" customHeight="1">
      <c r="A6" s="33" t="s">
        <v>1517</v>
      </c>
      <c r="B6" s="257">
        <v>7862</v>
      </c>
      <c r="C6" s="258">
        <v>7042</v>
      </c>
      <c r="D6" s="259">
        <f t="shared" si="0"/>
        <v>0.8957008394810481</v>
      </c>
    </row>
    <row r="7" spans="1:4" ht="20.25" customHeight="1">
      <c r="A7" s="33" t="s">
        <v>1518</v>
      </c>
      <c r="B7" s="257">
        <v>185</v>
      </c>
      <c r="C7" s="258">
        <v>290</v>
      </c>
      <c r="D7" s="259">
        <f t="shared" si="0"/>
        <v>1.5675675675675675</v>
      </c>
    </row>
    <row r="8" spans="1:4" ht="20.25" customHeight="1">
      <c r="A8" s="33" t="s">
        <v>1519</v>
      </c>
      <c r="B8" s="257">
        <v>31893</v>
      </c>
      <c r="C8" s="258">
        <v>27273</v>
      </c>
      <c r="D8" s="259">
        <f t="shared" si="0"/>
        <v>0.8551406264697583</v>
      </c>
    </row>
    <row r="9" spans="1:4" ht="20.25" customHeight="1">
      <c r="A9" s="33" t="s">
        <v>1516</v>
      </c>
      <c r="B9" s="257">
        <v>16820</v>
      </c>
      <c r="C9" s="258">
        <v>17291</v>
      </c>
      <c r="D9" s="259">
        <f t="shared" si="0"/>
        <v>1.0280023781212841</v>
      </c>
    </row>
    <row r="10" spans="1:4" ht="20.25" customHeight="1">
      <c r="A10" s="33" t="s">
        <v>1517</v>
      </c>
      <c r="B10" s="257">
        <v>14993</v>
      </c>
      <c r="C10" s="258">
        <v>9749</v>
      </c>
      <c r="D10" s="259">
        <f t="shared" si="0"/>
        <v>0.6502367771626759</v>
      </c>
    </row>
    <row r="11" spans="1:4" ht="20.25" customHeight="1">
      <c r="A11" s="33" t="s">
        <v>1518</v>
      </c>
      <c r="B11" s="257">
        <v>30</v>
      </c>
      <c r="C11" s="258">
        <v>21</v>
      </c>
      <c r="D11" s="259">
        <f t="shared" si="0"/>
        <v>0.7</v>
      </c>
    </row>
    <row r="12" spans="1:4" ht="20.25" customHeight="1">
      <c r="A12" s="33" t="s">
        <v>1520</v>
      </c>
      <c r="B12" s="257">
        <v>17199</v>
      </c>
      <c r="C12" s="258">
        <v>19105</v>
      </c>
      <c r="D12" s="259">
        <f t="shared" si="0"/>
        <v>1.1108203965346823</v>
      </c>
    </row>
    <row r="13" spans="1:4" ht="20.25" customHeight="1">
      <c r="A13" s="33" t="s">
        <v>1516</v>
      </c>
      <c r="B13" s="257">
        <v>4442</v>
      </c>
      <c r="C13" s="258">
        <v>4423</v>
      </c>
      <c r="D13" s="259">
        <f t="shared" si="0"/>
        <v>0.9957226474561008</v>
      </c>
    </row>
    <row r="14" spans="1:4" ht="20.25" customHeight="1">
      <c r="A14" s="33" t="s">
        <v>1517</v>
      </c>
      <c r="B14" s="257">
        <v>12273</v>
      </c>
      <c r="C14" s="258">
        <v>14390</v>
      </c>
      <c r="D14" s="259"/>
    </row>
    <row r="15" spans="1:4" ht="20.25" customHeight="1">
      <c r="A15" s="33" t="s">
        <v>1518</v>
      </c>
      <c r="B15" s="257">
        <v>448</v>
      </c>
      <c r="C15" s="258">
        <v>267</v>
      </c>
      <c r="D15" s="259">
        <f t="shared" si="0"/>
        <v>0.5959821428571429</v>
      </c>
    </row>
    <row r="16" spans="1:4" ht="20.25" customHeight="1">
      <c r="A16" s="33" t="s">
        <v>1521</v>
      </c>
      <c r="B16" s="257">
        <v>10003</v>
      </c>
      <c r="C16" s="258">
        <v>10131</v>
      </c>
      <c r="D16" s="259"/>
    </row>
    <row r="17" spans="1:4" ht="20.25" customHeight="1">
      <c r="A17" s="33" t="s">
        <v>1516</v>
      </c>
      <c r="B17" s="257">
        <v>9875</v>
      </c>
      <c r="C17" s="258">
        <v>9961</v>
      </c>
      <c r="D17" s="259">
        <f t="shared" si="0"/>
        <v>1.0087088607594936</v>
      </c>
    </row>
    <row r="18" spans="1:4" ht="20.25" customHeight="1">
      <c r="A18" s="33" t="s">
        <v>1517</v>
      </c>
      <c r="B18" s="257"/>
      <c r="C18" s="258"/>
      <c r="D18" s="259"/>
    </row>
    <row r="19" spans="1:4" ht="20.25" customHeight="1">
      <c r="A19" s="33" t="s">
        <v>1518</v>
      </c>
      <c r="B19" s="257">
        <v>113</v>
      </c>
      <c r="C19" s="258">
        <v>147</v>
      </c>
      <c r="D19" s="259">
        <f t="shared" si="0"/>
        <v>1.3008849557522124</v>
      </c>
    </row>
    <row r="20" spans="1:4" ht="20.25" customHeight="1">
      <c r="A20" s="33" t="s">
        <v>1522</v>
      </c>
      <c r="B20" s="257">
        <v>38206</v>
      </c>
      <c r="C20" s="258">
        <v>35521</v>
      </c>
      <c r="D20" s="259">
        <f t="shared" si="0"/>
        <v>0.9297230801444799</v>
      </c>
    </row>
    <row r="21" spans="1:4" ht="20.25" customHeight="1">
      <c r="A21" s="33" t="s">
        <v>1516</v>
      </c>
      <c r="B21" s="257">
        <v>11579</v>
      </c>
      <c r="C21" s="258">
        <v>12351</v>
      </c>
      <c r="D21" s="259">
        <f t="shared" si="0"/>
        <v>1.0666724242162535</v>
      </c>
    </row>
    <row r="22" spans="1:4" ht="20.25" customHeight="1">
      <c r="A22" s="33" t="s">
        <v>1517</v>
      </c>
      <c r="B22" s="257">
        <v>26031</v>
      </c>
      <c r="C22" s="258">
        <v>22932</v>
      </c>
      <c r="D22" s="259">
        <f t="shared" si="0"/>
        <v>0.8809496369713035</v>
      </c>
    </row>
    <row r="23" spans="1:4" ht="20.25" customHeight="1">
      <c r="A23" s="33" t="s">
        <v>1518</v>
      </c>
      <c r="B23" s="257">
        <v>142</v>
      </c>
      <c r="C23" s="258">
        <v>238</v>
      </c>
      <c r="D23" s="259">
        <f t="shared" si="0"/>
        <v>1.676056338028169</v>
      </c>
    </row>
    <row r="24" spans="1:4" ht="20.25" customHeight="1">
      <c r="A24" s="33" t="s">
        <v>1523</v>
      </c>
      <c r="B24" s="257">
        <v>419</v>
      </c>
      <c r="C24" s="258">
        <v>401</v>
      </c>
      <c r="D24" s="259">
        <f t="shared" si="0"/>
        <v>0.9570405727923628</v>
      </c>
    </row>
    <row r="25" spans="1:4" ht="20.25" customHeight="1">
      <c r="A25" s="33" t="s">
        <v>1516</v>
      </c>
      <c r="B25" s="257">
        <v>382</v>
      </c>
      <c r="C25" s="258">
        <v>351</v>
      </c>
      <c r="D25" s="259">
        <f t="shared" si="0"/>
        <v>0.918848167539267</v>
      </c>
    </row>
    <row r="26" spans="1:4" ht="20.25" customHeight="1">
      <c r="A26" s="33" t="s">
        <v>1517</v>
      </c>
      <c r="B26" s="257"/>
      <c r="C26" s="258"/>
      <c r="D26" s="259"/>
    </row>
    <row r="27" spans="1:4" ht="20.25" customHeight="1">
      <c r="A27" s="33" t="s">
        <v>1518</v>
      </c>
      <c r="B27" s="257">
        <v>9</v>
      </c>
      <c r="C27" s="258">
        <v>22</v>
      </c>
      <c r="D27" s="259">
        <f t="shared" si="0"/>
        <v>2.4444444444444446</v>
      </c>
    </row>
    <row r="28" spans="1:4" ht="20.25" customHeight="1">
      <c r="A28" s="33" t="s">
        <v>1524</v>
      </c>
      <c r="B28" s="257">
        <v>730</v>
      </c>
      <c r="C28" s="258">
        <v>708</v>
      </c>
      <c r="D28" s="259">
        <f t="shared" si="0"/>
        <v>0.9698630136986301</v>
      </c>
    </row>
    <row r="29" spans="1:4" ht="20.25" customHeight="1">
      <c r="A29" s="33" t="s">
        <v>1516</v>
      </c>
      <c r="B29" s="257">
        <v>711</v>
      </c>
      <c r="C29" s="258">
        <v>692</v>
      </c>
      <c r="D29" s="259">
        <f t="shared" si="0"/>
        <v>0.9732770745428974</v>
      </c>
    </row>
    <row r="30" spans="1:4" ht="20.25" customHeight="1">
      <c r="A30" s="33" t="s">
        <v>1517</v>
      </c>
      <c r="B30" s="257"/>
      <c r="C30" s="258"/>
      <c r="D30" s="259"/>
    </row>
    <row r="31" spans="1:4" ht="20.25" customHeight="1">
      <c r="A31" s="33" t="s">
        <v>1518</v>
      </c>
      <c r="B31" s="257">
        <v>19</v>
      </c>
      <c r="C31" s="258">
        <v>16</v>
      </c>
      <c r="D31" s="259">
        <f t="shared" si="0"/>
        <v>0.8421052631578947</v>
      </c>
    </row>
    <row r="32" spans="1:4" ht="20.25" customHeight="1">
      <c r="A32" s="33" t="s">
        <v>1525</v>
      </c>
      <c r="B32" s="257"/>
      <c r="C32" s="258"/>
      <c r="D32" s="259" t="e">
        <f t="shared" si="0"/>
        <v>#DIV/0!</v>
      </c>
    </row>
    <row r="33" spans="1:4" ht="20.25" customHeight="1">
      <c r="A33" s="33" t="s">
        <v>1516</v>
      </c>
      <c r="B33" s="257"/>
      <c r="C33" s="258"/>
      <c r="D33" s="259" t="e">
        <f t="shared" si="0"/>
        <v>#DIV/0!</v>
      </c>
    </row>
    <row r="34" spans="1:4" ht="20.25" customHeight="1">
      <c r="A34" s="33" t="s">
        <v>1517</v>
      </c>
      <c r="B34" s="257"/>
      <c r="C34" s="258"/>
      <c r="D34" s="259"/>
    </row>
    <row r="35" spans="1:4" ht="20.25" customHeight="1">
      <c r="A35" s="33" t="s">
        <v>1518</v>
      </c>
      <c r="B35" s="257"/>
      <c r="C35" s="258"/>
      <c r="D35" s="259" t="e">
        <f t="shared" si="0"/>
        <v>#DIV/0!</v>
      </c>
    </row>
    <row r="36" spans="1:4" ht="20.25" customHeight="1">
      <c r="A36" s="33" t="s">
        <v>1526</v>
      </c>
      <c r="B36" s="257">
        <v>1600</v>
      </c>
      <c r="C36" s="260">
        <v>1814</v>
      </c>
      <c r="D36" s="259">
        <f t="shared" si="0"/>
        <v>1.13375</v>
      </c>
    </row>
    <row r="37" spans="1:4" ht="20.25" customHeight="1">
      <c r="A37" s="33" t="s">
        <v>1516</v>
      </c>
      <c r="B37" s="257">
        <v>1600</v>
      </c>
      <c r="C37" s="260">
        <v>1664</v>
      </c>
      <c r="D37" s="259">
        <f t="shared" si="0"/>
        <v>1.04</v>
      </c>
    </row>
    <row r="38" spans="1:4" ht="20.25" customHeight="1">
      <c r="A38" s="33"/>
      <c r="B38" s="257"/>
      <c r="C38" s="260"/>
      <c r="D38" s="259"/>
    </row>
    <row r="39" spans="1:4" ht="20.25" customHeight="1">
      <c r="A39" s="30" t="s">
        <v>1527</v>
      </c>
      <c r="B39" s="261">
        <f>B4+B8+B12+B24+B16+B28+B32+B20+B36</f>
        <v>126130</v>
      </c>
      <c r="C39" s="262">
        <f>C4+C8+C12+C24+C16+C28+C32+C20+C36</f>
        <v>128518</v>
      </c>
      <c r="D39" s="259">
        <f t="shared" si="0"/>
        <v>1.0189328470625545</v>
      </c>
    </row>
    <row r="40" spans="1:4" ht="20.25" customHeight="1">
      <c r="A40" s="33" t="s">
        <v>1516</v>
      </c>
      <c r="B40" s="257">
        <f>SUM(B5,B9,B13,B17,B21,B25,B29,B33,B37)</f>
        <v>59080</v>
      </c>
      <c r="C40" s="263">
        <f>SUM(C5,C9,C13,C17,C21,C25,C29,C33,C37)</f>
        <v>65881</v>
      </c>
      <c r="D40" s="259">
        <f t="shared" si="0"/>
        <v>1.1151150981719702</v>
      </c>
    </row>
    <row r="41" spans="1:4" ht="20.25" customHeight="1">
      <c r="A41" s="33" t="s">
        <v>1517</v>
      </c>
      <c r="B41" s="257">
        <f>SUM(B6,B10,B14,B18,B22,B26,B30,B34,B38)</f>
        <v>61159</v>
      </c>
      <c r="C41" s="263">
        <f>SUM(C6,C10,C14,C18,C22,C26,C30,C34,C38)</f>
        <v>54113</v>
      </c>
      <c r="D41" s="259">
        <f t="shared" si="0"/>
        <v>0.8847920992821988</v>
      </c>
    </row>
    <row r="42" spans="1:4" ht="20.25" customHeight="1">
      <c r="A42" s="33" t="s">
        <v>1518</v>
      </c>
      <c r="B42" s="257">
        <f>SUM(B7,B11,B15,B19,B23,B27,B31,B35,)</f>
        <v>946</v>
      </c>
      <c r="C42" s="263">
        <f>SUM(C7,C11,C15,C19,C23,C27,C31,C35,)</f>
        <v>1001</v>
      </c>
      <c r="D42" s="259">
        <f t="shared" si="0"/>
        <v>1.058139534883721</v>
      </c>
    </row>
    <row r="43" spans="1:4" ht="20.25" customHeight="1">
      <c r="A43" s="33"/>
      <c r="B43" s="257"/>
      <c r="C43" s="263"/>
      <c r="D43" s="264"/>
    </row>
    <row r="44" ht="20.25" customHeight="1"/>
  </sheetData>
  <sheetProtection/>
  <mergeCells count="1">
    <mergeCell ref="A1:D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24"/>
  <sheetViews>
    <sheetView workbookViewId="0" topLeftCell="A1">
      <selection activeCell="K20" sqref="K20"/>
    </sheetView>
  </sheetViews>
  <sheetFormatPr defaultColWidth="8.875" defaultRowHeight="13.5"/>
  <cols>
    <col min="1" max="1" width="38.75390625" style="36" customWidth="1"/>
    <col min="2" max="4" width="17.125" style="36" customWidth="1"/>
    <col min="5" max="16384" width="9.00390625" style="36" bestFit="1" customWidth="1"/>
  </cols>
  <sheetData>
    <row r="1" spans="1:4" ht="34.5" customHeight="1">
      <c r="A1" s="254" t="s">
        <v>1528</v>
      </c>
      <c r="B1" s="254"/>
      <c r="C1" s="254"/>
      <c r="D1" s="254"/>
    </row>
    <row r="2" spans="1:4" s="222" customFormat="1" ht="22.5" customHeight="1">
      <c r="A2" s="93" t="s">
        <v>1529</v>
      </c>
      <c r="B2"/>
      <c r="C2"/>
      <c r="D2" t="s">
        <v>44</v>
      </c>
    </row>
    <row r="3" spans="1:4" ht="22.5" customHeight="1">
      <c r="A3" s="41" t="s">
        <v>45</v>
      </c>
      <c r="B3" s="42" t="s">
        <v>46</v>
      </c>
      <c r="C3" s="42" t="s">
        <v>1480</v>
      </c>
      <c r="D3" s="42" t="s">
        <v>161</v>
      </c>
    </row>
    <row r="4" spans="1:4" ht="23.25" customHeight="1">
      <c r="A4" s="33" t="s">
        <v>1530</v>
      </c>
      <c r="B4" s="34">
        <v>25374</v>
      </c>
      <c r="C4" s="255">
        <v>26913</v>
      </c>
      <c r="D4" s="256">
        <f>C4/B4</f>
        <v>1.0606526365571056</v>
      </c>
    </row>
    <row r="5" spans="1:4" ht="23.25" customHeight="1">
      <c r="A5" s="33" t="s">
        <v>1531</v>
      </c>
      <c r="B5" s="34">
        <v>24883</v>
      </c>
      <c r="C5" s="255">
        <v>23733</v>
      </c>
      <c r="D5" s="256">
        <f aca="true" t="shared" si="0" ref="D5:D24">C5/B5</f>
        <v>0.9537837077522807</v>
      </c>
    </row>
    <row r="6" spans="1:4" ht="23.25" customHeight="1">
      <c r="A6" s="33" t="s">
        <v>1532</v>
      </c>
      <c r="B6" s="34">
        <v>31893</v>
      </c>
      <c r="C6" s="255">
        <v>36062</v>
      </c>
      <c r="D6" s="256">
        <f t="shared" si="0"/>
        <v>1.1307183394475278</v>
      </c>
    </row>
    <row r="7" spans="1:4" ht="23.25" customHeight="1">
      <c r="A7" s="33" t="s">
        <v>1531</v>
      </c>
      <c r="B7" s="34">
        <v>31843</v>
      </c>
      <c r="C7" s="255">
        <v>35585</v>
      </c>
      <c r="D7" s="256">
        <f t="shared" si="0"/>
        <v>1.1175140533241215</v>
      </c>
    </row>
    <row r="8" spans="1:4" ht="23.25" customHeight="1">
      <c r="A8" s="33" t="s">
        <v>1533</v>
      </c>
      <c r="B8" s="34">
        <v>11709</v>
      </c>
      <c r="C8" s="255">
        <v>11224</v>
      </c>
      <c r="D8" s="256">
        <f t="shared" si="0"/>
        <v>0.958578870953967</v>
      </c>
    </row>
    <row r="9" spans="1:4" ht="23.25" customHeight="1">
      <c r="A9" s="33" t="s">
        <v>1531</v>
      </c>
      <c r="B9" s="34">
        <v>11689</v>
      </c>
      <c r="C9" s="255">
        <v>11207</v>
      </c>
      <c r="D9" s="256">
        <f t="shared" si="0"/>
        <v>0.9587646505261357</v>
      </c>
    </row>
    <row r="10" spans="1:4" ht="23.25" customHeight="1">
      <c r="A10" s="45" t="s">
        <v>1534</v>
      </c>
      <c r="B10" s="34">
        <v>9838</v>
      </c>
      <c r="C10" s="255">
        <v>8952</v>
      </c>
      <c r="D10" s="256">
        <f t="shared" si="0"/>
        <v>0.9099410449278309</v>
      </c>
    </row>
    <row r="11" spans="1:4" ht="23.25" customHeight="1">
      <c r="A11" s="33" t="s">
        <v>1535</v>
      </c>
      <c r="B11" s="34">
        <v>9825</v>
      </c>
      <c r="C11" s="255">
        <v>8923</v>
      </c>
      <c r="D11" s="256">
        <f t="shared" si="0"/>
        <v>0.9081933842239186</v>
      </c>
    </row>
    <row r="12" spans="1:4" ht="23.25" customHeight="1">
      <c r="A12" s="45" t="s">
        <v>1536</v>
      </c>
      <c r="B12" s="34">
        <v>37716</v>
      </c>
      <c r="C12" s="255">
        <v>34100</v>
      </c>
      <c r="D12" s="256">
        <f t="shared" si="0"/>
        <v>0.9041255700498462</v>
      </c>
    </row>
    <row r="13" spans="1:4" ht="23.25" customHeight="1">
      <c r="A13" s="33" t="s">
        <v>1535</v>
      </c>
      <c r="B13" s="34">
        <v>34221</v>
      </c>
      <c r="C13" s="255">
        <v>31305</v>
      </c>
      <c r="D13" s="256">
        <f t="shared" si="0"/>
        <v>0.9147891645480845</v>
      </c>
    </row>
    <row r="14" spans="1:4" ht="23.25" customHeight="1">
      <c r="A14" s="45" t="s">
        <v>1537</v>
      </c>
      <c r="B14" s="34">
        <v>214</v>
      </c>
      <c r="C14" s="255">
        <v>617</v>
      </c>
      <c r="D14" s="256">
        <f t="shared" si="0"/>
        <v>2.883177570093458</v>
      </c>
    </row>
    <row r="15" spans="1:4" ht="23.25" customHeight="1">
      <c r="A15" s="33" t="s">
        <v>1538</v>
      </c>
      <c r="B15" s="34">
        <v>111</v>
      </c>
      <c r="C15" s="255">
        <v>421</v>
      </c>
      <c r="D15" s="256">
        <f t="shared" si="0"/>
        <v>3.7927927927927927</v>
      </c>
    </row>
    <row r="16" spans="1:4" ht="23.25" customHeight="1">
      <c r="A16" s="45" t="s">
        <v>1539</v>
      </c>
      <c r="B16" s="34">
        <v>719</v>
      </c>
      <c r="C16" s="255">
        <v>909</v>
      </c>
      <c r="D16" s="256">
        <f t="shared" si="0"/>
        <v>1.2642559109874827</v>
      </c>
    </row>
    <row r="17" spans="1:4" ht="23.25" customHeight="1">
      <c r="A17" s="33" t="s">
        <v>1540</v>
      </c>
      <c r="B17" s="34">
        <v>704</v>
      </c>
      <c r="C17" s="255">
        <v>881</v>
      </c>
      <c r="D17" s="256">
        <f t="shared" si="0"/>
        <v>1.2514204545454546</v>
      </c>
    </row>
    <row r="18" spans="1:4" ht="23.25" customHeight="1">
      <c r="A18" s="45" t="s">
        <v>1541</v>
      </c>
      <c r="B18" s="34"/>
      <c r="C18" s="255"/>
      <c r="D18" s="256" t="e">
        <f t="shared" si="0"/>
        <v>#DIV/0!</v>
      </c>
    </row>
    <row r="19" spans="1:4" ht="23.25" customHeight="1">
      <c r="A19" s="33" t="s">
        <v>1542</v>
      </c>
      <c r="B19" s="34"/>
      <c r="C19" s="255"/>
      <c r="D19" s="256" t="e">
        <f t="shared" si="0"/>
        <v>#DIV/0!</v>
      </c>
    </row>
    <row r="20" spans="1:4" ht="23.25" customHeight="1">
      <c r="A20" s="46" t="s">
        <v>1543</v>
      </c>
      <c r="B20" s="34">
        <v>1300</v>
      </c>
      <c r="C20" s="255">
        <v>1079</v>
      </c>
      <c r="D20" s="256">
        <f t="shared" si="0"/>
        <v>0.83</v>
      </c>
    </row>
    <row r="21" spans="1:4" ht="23.25" customHeight="1">
      <c r="A21" s="47" t="s">
        <v>1544</v>
      </c>
      <c r="B21" s="34">
        <v>1300</v>
      </c>
      <c r="C21" s="255">
        <v>1079</v>
      </c>
      <c r="D21" s="256">
        <f t="shared" si="0"/>
        <v>0.83</v>
      </c>
    </row>
    <row r="22" spans="1:4" ht="23.25" customHeight="1">
      <c r="A22" s="30" t="s">
        <v>1545</v>
      </c>
      <c r="B22" s="31">
        <v>119153</v>
      </c>
      <c r="C22" s="255">
        <f>C4+C6+C8+C10+C12+C14+C16+C20</f>
        <v>119856</v>
      </c>
      <c r="D22" s="256">
        <f t="shared" si="0"/>
        <v>1.0058999773400585</v>
      </c>
    </row>
    <row r="23" spans="1:4" ht="23.25" customHeight="1">
      <c r="A23" s="48" t="s">
        <v>1546</v>
      </c>
      <c r="B23" s="34">
        <v>6977</v>
      </c>
      <c r="C23" s="255">
        <v>8662</v>
      </c>
      <c r="D23" s="256">
        <f t="shared" si="0"/>
        <v>1.2415078113802493</v>
      </c>
    </row>
    <row r="24" spans="1:4" ht="23.25" customHeight="1">
      <c r="A24" s="48" t="s">
        <v>1547</v>
      </c>
      <c r="B24" s="49"/>
      <c r="C24" s="255">
        <v>76162</v>
      </c>
      <c r="D24" s="256" t="e">
        <f t="shared" si="0"/>
        <v>#DIV/0!</v>
      </c>
    </row>
  </sheetData>
  <sheetProtection/>
  <mergeCells count="1">
    <mergeCell ref="A1:D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11"/>
  <sheetViews>
    <sheetView workbookViewId="0" topLeftCell="A1">
      <selection activeCell="G8" sqref="G8"/>
    </sheetView>
  </sheetViews>
  <sheetFormatPr defaultColWidth="8.875" defaultRowHeight="13.5"/>
  <cols>
    <col min="1" max="1" width="31.25390625" style="1" customWidth="1"/>
    <col min="2" max="2" width="39.875" style="1" customWidth="1"/>
    <col min="3" max="16384" width="9.00390625" style="86" bestFit="1" customWidth="1"/>
  </cols>
  <sheetData>
    <row r="1" spans="1:2" ht="52.5" customHeight="1">
      <c r="A1" s="7" t="s">
        <v>1548</v>
      </c>
      <c r="B1" s="7"/>
    </row>
    <row r="2" spans="1:2" ht="33" customHeight="1">
      <c r="A2" s="250" t="s">
        <v>1549</v>
      </c>
      <c r="B2" s="40" t="s">
        <v>1550</v>
      </c>
    </row>
    <row r="3" spans="1:2" ht="25.5" customHeight="1">
      <c r="A3" s="244" t="s">
        <v>1551</v>
      </c>
      <c r="B3" s="244" t="s">
        <v>1552</v>
      </c>
    </row>
    <row r="4" spans="1:2" ht="25.5" customHeight="1">
      <c r="A4" s="245"/>
      <c r="B4" s="245"/>
    </row>
    <row r="5" spans="1:2" ht="59.25" customHeight="1">
      <c r="A5" s="251" t="s">
        <v>1553</v>
      </c>
      <c r="B5" s="252">
        <v>27.7524</v>
      </c>
    </row>
    <row r="6" spans="1:2" ht="59.25" customHeight="1">
      <c r="A6" s="253" t="s">
        <v>1554</v>
      </c>
      <c r="B6" s="252">
        <v>9.0568</v>
      </c>
    </row>
    <row r="7" spans="1:2" ht="59.25" customHeight="1">
      <c r="A7" s="253" t="s">
        <v>1555</v>
      </c>
      <c r="B7" s="252">
        <v>4.8876</v>
      </c>
    </row>
    <row r="8" spans="1:2" ht="59.25" customHeight="1">
      <c r="A8" s="251" t="s">
        <v>1556</v>
      </c>
      <c r="B8" s="252">
        <v>31.9217</v>
      </c>
    </row>
    <row r="9" spans="1:2" ht="59.25" customHeight="1">
      <c r="A9" s="251" t="s">
        <v>1557</v>
      </c>
      <c r="B9" s="252">
        <v>32.067</v>
      </c>
    </row>
    <row r="10" spans="1:2" ht="72.75" customHeight="1">
      <c r="A10" s="249" t="s">
        <v>1558</v>
      </c>
      <c r="B10" s="249"/>
    </row>
    <row r="11" ht="38.25" customHeight="1">
      <c r="A11" s="2"/>
    </row>
    <row r="12" ht="38.25" customHeight="1"/>
    <row r="13" ht="38.25" customHeight="1"/>
    <row r="14" ht="38.25" customHeight="1"/>
  </sheetData>
  <sheetProtection/>
  <mergeCells count="4">
    <mergeCell ref="A1:B1"/>
    <mergeCell ref="A10:B10"/>
    <mergeCell ref="A3:A4"/>
    <mergeCell ref="B3:B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B11"/>
  <sheetViews>
    <sheetView workbookViewId="0" topLeftCell="A1">
      <selection activeCell="A2" sqref="A2"/>
    </sheetView>
  </sheetViews>
  <sheetFormatPr defaultColWidth="8.875" defaultRowHeight="13.5"/>
  <cols>
    <col min="1" max="1" width="31.25390625" style="1" customWidth="1"/>
    <col min="2" max="2" width="39.875" style="1" customWidth="1"/>
    <col min="3" max="16384" width="9.00390625" style="86" bestFit="1" customWidth="1"/>
  </cols>
  <sheetData>
    <row r="1" spans="1:2" ht="52.5" customHeight="1">
      <c r="A1" s="7" t="s">
        <v>1559</v>
      </c>
      <c r="B1" s="7"/>
    </row>
    <row r="2" spans="1:2" ht="33" customHeight="1">
      <c r="A2" s="92" t="s">
        <v>1560</v>
      </c>
      <c r="B2" s="40" t="s">
        <v>1550</v>
      </c>
    </row>
    <row r="3" spans="1:2" ht="25.5" customHeight="1">
      <c r="A3" s="28" t="s">
        <v>1551</v>
      </c>
      <c r="B3" s="244" t="s">
        <v>1561</v>
      </c>
    </row>
    <row r="4" spans="1:2" ht="25.5" customHeight="1">
      <c r="A4" s="28"/>
      <c r="B4" s="245"/>
    </row>
    <row r="5" spans="1:2" ht="59.25" customHeight="1">
      <c r="A5" s="246" t="s">
        <v>1553</v>
      </c>
      <c r="B5" s="247">
        <v>4.8843</v>
      </c>
    </row>
    <row r="6" spans="1:2" ht="59.25" customHeight="1">
      <c r="A6" s="248" t="s">
        <v>1554</v>
      </c>
      <c r="B6" s="247">
        <v>6.8074</v>
      </c>
    </row>
    <row r="7" spans="1:2" ht="59.25" customHeight="1">
      <c r="A7" s="248" t="s">
        <v>1555</v>
      </c>
      <c r="B7" s="247">
        <v>0.0874</v>
      </c>
    </row>
    <row r="8" spans="1:2" ht="59.25" customHeight="1">
      <c r="A8" s="246" t="s">
        <v>1556</v>
      </c>
      <c r="B8" s="247">
        <v>11.6043</v>
      </c>
    </row>
    <row r="9" spans="1:2" ht="59.25" customHeight="1">
      <c r="A9" s="246" t="s">
        <v>1557</v>
      </c>
      <c r="B9" s="247">
        <v>11.6058</v>
      </c>
    </row>
    <row r="10" spans="1:2" ht="72.75" customHeight="1">
      <c r="A10" s="249" t="s">
        <v>1558</v>
      </c>
      <c r="B10" s="249"/>
    </row>
    <row r="11" ht="38.25" customHeight="1">
      <c r="A11" s="2"/>
    </row>
    <row r="12" ht="38.25" customHeight="1"/>
    <row r="13" ht="38.25" customHeight="1"/>
    <row r="14" ht="38.25" customHeight="1"/>
  </sheetData>
  <sheetProtection/>
  <mergeCells count="4">
    <mergeCell ref="A1:B1"/>
    <mergeCell ref="A10:B10"/>
    <mergeCell ref="A3:A4"/>
    <mergeCell ref="B3:B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20"/>
  <sheetViews>
    <sheetView workbookViewId="0" topLeftCell="A1">
      <selection activeCell="L9" sqref="L9"/>
    </sheetView>
  </sheetViews>
  <sheetFormatPr defaultColWidth="8.875" defaultRowHeight="13.5"/>
  <cols>
    <col min="1" max="1" width="23.00390625" style="94" customWidth="1"/>
    <col min="2" max="2" width="13.625" style="0" customWidth="1"/>
    <col min="3" max="3" width="9.125" style="0" customWidth="1"/>
    <col min="4" max="4" width="7.75390625" style="0" customWidth="1"/>
    <col min="5" max="5" width="9.625" style="0" customWidth="1"/>
    <col min="6" max="6" width="9.375" style="0" customWidth="1"/>
    <col min="7" max="7" width="14.375" style="0" customWidth="1"/>
    <col min="8" max="8" width="19.50390625" style="0" customWidth="1"/>
  </cols>
  <sheetData>
    <row r="1" spans="1:7" ht="29.25" customHeight="1">
      <c r="A1" s="228" t="s">
        <v>1562</v>
      </c>
      <c r="B1" s="228"/>
      <c r="C1" s="228"/>
      <c r="D1" s="228"/>
      <c r="E1" s="228"/>
      <c r="F1" s="228"/>
      <c r="G1" s="228"/>
    </row>
    <row r="2" spans="1:7" ht="20.25" customHeight="1">
      <c r="A2" s="229" t="s">
        <v>1563</v>
      </c>
      <c r="D2" s="93"/>
      <c r="E2" s="93"/>
      <c r="F2" s="93"/>
      <c r="G2" s="93" t="s">
        <v>1564</v>
      </c>
    </row>
    <row r="3" spans="1:7" s="227" customFormat="1" ht="29.25" customHeight="1">
      <c r="A3" s="230" t="s">
        <v>1565</v>
      </c>
      <c r="B3" s="230" t="s">
        <v>1566</v>
      </c>
      <c r="C3" s="230" t="s">
        <v>1567</v>
      </c>
      <c r="D3" s="230" t="s">
        <v>1568</v>
      </c>
      <c r="E3" s="230" t="s">
        <v>1569</v>
      </c>
      <c r="F3" s="230" t="s">
        <v>1570</v>
      </c>
      <c r="G3" s="230" t="s">
        <v>1571</v>
      </c>
    </row>
    <row r="4" spans="1:8" s="135" customFormat="1" ht="24.75" customHeight="1">
      <c r="A4" s="231" t="s">
        <v>1572</v>
      </c>
      <c r="B4" s="232"/>
      <c r="C4" s="232">
        <f>SUM(C5,C14)</f>
        <v>158642</v>
      </c>
      <c r="D4" s="232"/>
      <c r="E4" s="232"/>
      <c r="F4" s="232"/>
      <c r="G4" s="232"/>
      <c r="H4" s="233"/>
    </row>
    <row r="5" spans="1:8" s="135" customFormat="1" ht="25.5" customHeight="1">
      <c r="A5" s="234" t="s">
        <v>1573</v>
      </c>
      <c r="B5" s="235"/>
      <c r="C5" s="232">
        <f>SUM(C6:C13)</f>
        <v>90568</v>
      </c>
      <c r="D5" s="232"/>
      <c r="E5" s="232"/>
      <c r="F5" s="232"/>
      <c r="G5" s="232"/>
      <c r="H5" s="233"/>
    </row>
    <row r="6" spans="1:8" ht="25.5" customHeight="1">
      <c r="A6" s="236" t="s">
        <v>1574</v>
      </c>
      <c r="B6" s="237">
        <v>43851</v>
      </c>
      <c r="C6" s="238">
        <v>24656</v>
      </c>
      <c r="D6" s="238">
        <v>0.0334</v>
      </c>
      <c r="E6" s="239" t="s">
        <v>1575</v>
      </c>
      <c r="F6" s="236" t="s">
        <v>1576</v>
      </c>
      <c r="G6" s="237">
        <v>47504</v>
      </c>
      <c r="H6" s="37"/>
    </row>
    <row r="7" spans="1:8" ht="25.5" customHeight="1">
      <c r="A7" s="238" t="s">
        <v>1577</v>
      </c>
      <c r="B7" s="237">
        <v>43964</v>
      </c>
      <c r="C7" s="238">
        <v>8464</v>
      </c>
      <c r="D7" s="238">
        <v>0.0274</v>
      </c>
      <c r="E7" s="239" t="s">
        <v>1578</v>
      </c>
      <c r="F7" s="236" t="s">
        <v>1579</v>
      </c>
      <c r="G7" s="237">
        <v>46520</v>
      </c>
      <c r="H7" s="37"/>
    </row>
    <row r="8" spans="1:8" ht="25.5" customHeight="1">
      <c r="A8" s="238" t="s">
        <v>1580</v>
      </c>
      <c r="B8" s="237">
        <v>43977</v>
      </c>
      <c r="C8" s="238">
        <v>19579</v>
      </c>
      <c r="D8" s="238">
        <v>0.0294</v>
      </c>
      <c r="E8" s="239" t="s">
        <v>1575</v>
      </c>
      <c r="F8" s="236" t="s">
        <v>1576</v>
      </c>
      <c r="G8" s="237">
        <v>47629</v>
      </c>
      <c r="H8" s="37"/>
    </row>
    <row r="9" spans="1:8" ht="25.5" customHeight="1">
      <c r="A9" s="238" t="s">
        <v>1581</v>
      </c>
      <c r="B9" s="237">
        <v>43991</v>
      </c>
      <c r="C9" s="238">
        <v>2952</v>
      </c>
      <c r="D9" s="238">
        <v>0.0306</v>
      </c>
      <c r="E9" s="239" t="s">
        <v>1578</v>
      </c>
      <c r="F9" s="236" t="s">
        <v>1579</v>
      </c>
      <c r="G9" s="237">
        <v>46547</v>
      </c>
      <c r="H9" s="37"/>
    </row>
    <row r="10" spans="1:8" ht="25.5" customHeight="1">
      <c r="A10" s="238" t="s">
        <v>1582</v>
      </c>
      <c r="B10" s="237">
        <v>44014</v>
      </c>
      <c r="C10" s="238">
        <v>8929</v>
      </c>
      <c r="D10" s="238">
        <v>0.0357</v>
      </c>
      <c r="E10" s="239" t="s">
        <v>1583</v>
      </c>
      <c r="F10" s="236" t="s">
        <v>1576</v>
      </c>
      <c r="G10" s="237">
        <v>49492</v>
      </c>
      <c r="H10" s="37"/>
    </row>
    <row r="11" spans="1:8" ht="25.5" customHeight="1">
      <c r="A11" s="240" t="s">
        <v>1584</v>
      </c>
      <c r="B11" s="241">
        <v>44027</v>
      </c>
      <c r="C11" s="240">
        <v>8952</v>
      </c>
      <c r="D11" s="240">
        <v>0.033</v>
      </c>
      <c r="E11" s="239" t="s">
        <v>1575</v>
      </c>
      <c r="F11" s="236" t="s">
        <v>1576</v>
      </c>
      <c r="G11" s="241">
        <v>47679</v>
      </c>
      <c r="H11" s="37"/>
    </row>
    <row r="12" spans="1:8" ht="25.5" customHeight="1">
      <c r="A12" s="236" t="s">
        <v>1585</v>
      </c>
      <c r="B12" s="237">
        <v>44057</v>
      </c>
      <c r="C12" s="238">
        <v>3670</v>
      </c>
      <c r="D12" s="238">
        <v>0.0327</v>
      </c>
      <c r="E12" s="239" t="s">
        <v>1578</v>
      </c>
      <c r="F12" s="236" t="s">
        <v>1579</v>
      </c>
      <c r="G12" s="237">
        <v>46613</v>
      </c>
      <c r="H12" s="37"/>
    </row>
    <row r="13" spans="1:8" ht="25.5" customHeight="1">
      <c r="A13" s="236" t="s">
        <v>1586</v>
      </c>
      <c r="B13" s="237">
        <v>44099</v>
      </c>
      <c r="C13" s="238">
        <v>13366</v>
      </c>
      <c r="D13" s="238">
        <v>0.034</v>
      </c>
      <c r="E13" s="239" t="s">
        <v>1578</v>
      </c>
      <c r="F13" s="236" t="s">
        <v>1579</v>
      </c>
      <c r="G13" s="237">
        <v>46655</v>
      </c>
      <c r="H13" s="37"/>
    </row>
    <row r="14" spans="1:8" ht="25.5" customHeight="1">
      <c r="A14" s="236"/>
      <c r="B14" s="238"/>
      <c r="C14" s="238">
        <f>SUM(C15:C20)</f>
        <v>68074</v>
      </c>
      <c r="D14" s="238"/>
      <c r="E14" s="239"/>
      <c r="F14" s="236"/>
      <c r="G14" s="238"/>
      <c r="H14" s="37"/>
    </row>
    <row r="15" spans="1:8" ht="25.5" customHeight="1">
      <c r="A15" s="238" t="s">
        <v>1587</v>
      </c>
      <c r="B15" s="237">
        <v>44133</v>
      </c>
      <c r="C15" s="238">
        <v>34400</v>
      </c>
      <c r="D15" s="238">
        <v>0.0388</v>
      </c>
      <c r="E15" s="242" t="s">
        <v>1583</v>
      </c>
      <c r="F15" s="236" t="s">
        <v>1576</v>
      </c>
      <c r="G15" s="237">
        <v>49611</v>
      </c>
      <c r="H15" s="243"/>
    </row>
    <row r="16" spans="1:8" ht="25.5" customHeight="1">
      <c r="A16" s="238" t="s">
        <v>1587</v>
      </c>
      <c r="B16" s="237">
        <v>44133</v>
      </c>
      <c r="C16" s="238">
        <v>10500</v>
      </c>
      <c r="D16" s="238">
        <v>0.04</v>
      </c>
      <c r="E16" s="239" t="s">
        <v>1588</v>
      </c>
      <c r="F16" s="236" t="s">
        <v>1576</v>
      </c>
      <c r="G16" s="237">
        <v>51438</v>
      </c>
      <c r="H16" s="38"/>
    </row>
    <row r="17" spans="1:8" ht="25.5" customHeight="1">
      <c r="A17" s="238" t="s">
        <v>1589</v>
      </c>
      <c r="B17" s="237">
        <v>43977</v>
      </c>
      <c r="C17" s="238">
        <v>858</v>
      </c>
      <c r="D17" s="238">
        <v>0.0235</v>
      </c>
      <c r="E17" s="239" t="s">
        <v>1590</v>
      </c>
      <c r="F17" s="236" t="s">
        <v>1579</v>
      </c>
      <c r="G17" s="237">
        <v>45803</v>
      </c>
      <c r="H17" s="37"/>
    </row>
    <row r="18" spans="1:8" ht="25.5" customHeight="1">
      <c r="A18" s="238" t="s">
        <v>1591</v>
      </c>
      <c r="B18" s="237">
        <v>44133</v>
      </c>
      <c r="C18" s="238">
        <v>15600</v>
      </c>
      <c r="D18" s="238">
        <v>0.0348</v>
      </c>
      <c r="E18" s="239" t="s">
        <v>1578</v>
      </c>
      <c r="F18" s="236" t="s">
        <v>1579</v>
      </c>
      <c r="G18" s="237">
        <v>46689</v>
      </c>
      <c r="H18" s="38"/>
    </row>
    <row r="19" spans="1:8" ht="25.5" customHeight="1">
      <c r="A19" s="238" t="s">
        <v>1592</v>
      </c>
      <c r="B19" s="237">
        <v>43991</v>
      </c>
      <c r="C19" s="238">
        <v>16</v>
      </c>
      <c r="D19" s="238">
        <v>0.0264</v>
      </c>
      <c r="E19" s="239" t="s">
        <v>1590</v>
      </c>
      <c r="F19" s="236" t="s">
        <v>1579</v>
      </c>
      <c r="G19" s="237">
        <v>45817</v>
      </c>
      <c r="H19" s="37"/>
    </row>
    <row r="20" spans="1:8" ht="25.5" customHeight="1">
      <c r="A20" s="236" t="s">
        <v>1593</v>
      </c>
      <c r="B20" s="237">
        <v>44006</v>
      </c>
      <c r="C20" s="238">
        <v>6700</v>
      </c>
      <c r="D20" s="238">
        <v>0.0359</v>
      </c>
      <c r="E20" s="239" t="s">
        <v>1583</v>
      </c>
      <c r="F20" s="236" t="s">
        <v>1576</v>
      </c>
      <c r="G20" s="237">
        <v>49484</v>
      </c>
      <c r="H20" s="37"/>
    </row>
  </sheetData>
  <sheetProtection/>
  <mergeCells count="2">
    <mergeCell ref="A1:G1"/>
    <mergeCell ref="A5:B5"/>
  </mergeCells>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C13"/>
  <sheetViews>
    <sheetView workbookViewId="0" topLeftCell="A1">
      <selection activeCell="A2" sqref="A2:IV2"/>
    </sheetView>
  </sheetViews>
  <sheetFormatPr defaultColWidth="8.875" defaultRowHeight="13.5"/>
  <cols>
    <col min="1" max="1" width="44.375" style="1" customWidth="1"/>
    <col min="2" max="2" width="17.625" style="2" customWidth="1"/>
    <col min="3" max="3" width="23.625" style="1" customWidth="1"/>
    <col min="4" max="16384" width="9.00390625" style="2" bestFit="1" customWidth="1"/>
  </cols>
  <sheetData>
    <row r="1" spans="1:3" ht="59.25" customHeight="1">
      <c r="A1" s="7" t="s">
        <v>1594</v>
      </c>
      <c r="B1" s="7"/>
      <c r="C1" s="7"/>
    </row>
    <row r="2" spans="1:3" ht="30.75" customHeight="1">
      <c r="A2" s="92" t="s">
        <v>1595</v>
      </c>
      <c r="B2" s="27" t="s">
        <v>1564</v>
      </c>
      <c r="C2" s="119"/>
    </row>
    <row r="3" spans="1:3" ht="33" customHeight="1">
      <c r="A3" s="28" t="s">
        <v>1596</v>
      </c>
      <c r="B3" s="28" t="s">
        <v>1597</v>
      </c>
      <c r="C3" s="28" t="s">
        <v>1598</v>
      </c>
    </row>
    <row r="4" spans="1:3" ht="33" customHeight="1">
      <c r="A4" s="224" t="s">
        <v>1135</v>
      </c>
      <c r="B4" s="224">
        <f>SUM(B6:B7)</f>
        <v>108829</v>
      </c>
      <c r="C4" s="224"/>
    </row>
    <row r="5" spans="1:3" ht="33" customHeight="1">
      <c r="A5" s="225" t="s">
        <v>1599</v>
      </c>
      <c r="B5" s="224">
        <v>41629</v>
      </c>
      <c r="C5" s="224"/>
    </row>
    <row r="6" spans="1:3" ht="33" customHeight="1">
      <c r="A6" s="224" t="s">
        <v>1600</v>
      </c>
      <c r="B6" s="224">
        <v>41629</v>
      </c>
      <c r="C6" s="224" t="s">
        <v>1601</v>
      </c>
    </row>
    <row r="7" spans="1:3" s="223" customFormat="1" ht="33" customHeight="1">
      <c r="A7" s="225" t="s">
        <v>1602</v>
      </c>
      <c r="B7" s="225">
        <f>SUM(B8:B13)</f>
        <v>67200</v>
      </c>
      <c r="C7" s="225"/>
    </row>
    <row r="8" spans="1:3" ht="33" customHeight="1">
      <c r="A8" s="224" t="s">
        <v>1603</v>
      </c>
      <c r="B8" s="224">
        <v>6700</v>
      </c>
      <c r="C8" s="226" t="s">
        <v>1604</v>
      </c>
    </row>
    <row r="9" spans="1:3" ht="33" customHeight="1">
      <c r="A9" s="224" t="s">
        <v>1605</v>
      </c>
      <c r="B9" s="224">
        <v>15600</v>
      </c>
      <c r="C9" s="224" t="s">
        <v>1604</v>
      </c>
    </row>
    <row r="10" spans="1:3" ht="33" customHeight="1">
      <c r="A10" s="224" t="s">
        <v>1606</v>
      </c>
      <c r="B10" s="224">
        <v>10500</v>
      </c>
      <c r="C10" s="224" t="s">
        <v>1604</v>
      </c>
    </row>
    <row r="11" spans="1:3" ht="33" customHeight="1">
      <c r="A11" s="224" t="s">
        <v>1607</v>
      </c>
      <c r="B11" s="224">
        <v>5000</v>
      </c>
      <c r="C11" s="224" t="s">
        <v>1604</v>
      </c>
    </row>
    <row r="12" spans="1:3" ht="33" customHeight="1">
      <c r="A12" s="224" t="s">
        <v>1608</v>
      </c>
      <c r="B12" s="224">
        <v>14400</v>
      </c>
      <c r="C12" s="224" t="s">
        <v>1604</v>
      </c>
    </row>
    <row r="13" spans="1:3" ht="33" customHeight="1">
      <c r="A13" s="224" t="s">
        <v>1609</v>
      </c>
      <c r="B13" s="224">
        <v>15000</v>
      </c>
      <c r="C13" s="224" t="s">
        <v>1604</v>
      </c>
    </row>
  </sheetData>
  <sheetProtection/>
  <mergeCells count="2">
    <mergeCell ref="A1:C1"/>
    <mergeCell ref="B2:C2"/>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D115"/>
  <sheetViews>
    <sheetView workbookViewId="0" topLeftCell="A1">
      <selection activeCell="A2" sqref="A2:IV2"/>
    </sheetView>
  </sheetViews>
  <sheetFormatPr defaultColWidth="8.875" defaultRowHeight="13.5"/>
  <cols>
    <col min="1" max="1" width="47.125" style="0" customWidth="1"/>
    <col min="2" max="2" width="12.875" style="0" customWidth="1"/>
    <col min="3" max="3" width="14.75390625" style="0" customWidth="1"/>
    <col min="4" max="4" width="13.50390625" style="0" customWidth="1"/>
  </cols>
  <sheetData>
    <row r="1" spans="1:4" ht="20.25">
      <c r="A1" s="73" t="s">
        <v>1610</v>
      </c>
      <c r="B1" s="194"/>
      <c r="C1" s="194"/>
      <c r="D1" s="194"/>
    </row>
    <row r="2" spans="1:3" s="2" customFormat="1" ht="30.75" customHeight="1">
      <c r="A2" s="92" t="s">
        <v>1611</v>
      </c>
      <c r="B2" s="27" t="s">
        <v>1564</v>
      </c>
      <c r="C2" s="119"/>
    </row>
    <row r="3" spans="1:4" ht="27" customHeight="1">
      <c r="A3" s="42" t="s">
        <v>45</v>
      </c>
      <c r="B3" s="75" t="s">
        <v>1612</v>
      </c>
      <c r="C3" s="195" t="s">
        <v>1613</v>
      </c>
      <c r="D3" s="196" t="s">
        <v>48</v>
      </c>
    </row>
    <row r="4" spans="1:4" ht="20.25" customHeight="1">
      <c r="A4" s="197" t="s">
        <v>49</v>
      </c>
      <c r="B4" s="198">
        <f>SUM(B5,B22)</f>
        <v>38386</v>
      </c>
      <c r="C4" s="198">
        <f>SUM(C5,C22)</f>
        <v>48500</v>
      </c>
      <c r="D4" s="199">
        <f>IF(B4&gt;0,C4/B4,0)</f>
        <v>1.2634814776220498</v>
      </c>
    </row>
    <row r="5" spans="1:4" ht="20.25" customHeight="1">
      <c r="A5" s="132" t="s">
        <v>50</v>
      </c>
      <c r="B5" s="200">
        <f>SUM(B6:B21)</f>
        <v>25747</v>
      </c>
      <c r="C5" s="200">
        <f>SUM(C6:C21)</f>
        <v>32200</v>
      </c>
      <c r="D5" s="199">
        <f aca="true" t="shared" si="0" ref="D5:D68">IF(B5&gt;0,C5/B5,0)</f>
        <v>1.2506311414922127</v>
      </c>
    </row>
    <row r="6" spans="1:4" ht="20.25" customHeight="1">
      <c r="A6" s="132" t="s">
        <v>51</v>
      </c>
      <c r="B6" s="200">
        <v>10434</v>
      </c>
      <c r="C6" s="201">
        <v>12000</v>
      </c>
      <c r="D6" s="199">
        <f t="shared" si="0"/>
        <v>1.1500862564692351</v>
      </c>
    </row>
    <row r="7" spans="1:4" ht="20.25" customHeight="1">
      <c r="A7" s="132" t="s">
        <v>52</v>
      </c>
      <c r="B7" s="200">
        <v>2826</v>
      </c>
      <c r="C7" s="201">
        <v>4000</v>
      </c>
      <c r="D7" s="199">
        <f t="shared" si="0"/>
        <v>1.4154281670205238</v>
      </c>
    </row>
    <row r="8" spans="1:4" ht="20.25" customHeight="1">
      <c r="A8" s="132" t="s">
        <v>53</v>
      </c>
      <c r="B8" s="200"/>
      <c r="C8" s="201"/>
      <c r="D8" s="199">
        <f t="shared" si="0"/>
        <v>0</v>
      </c>
    </row>
    <row r="9" spans="1:4" ht="20.25" customHeight="1">
      <c r="A9" s="132" t="s">
        <v>54</v>
      </c>
      <c r="B9" s="200">
        <v>3425</v>
      </c>
      <c r="C9" s="201">
        <v>1480</v>
      </c>
      <c r="D9" s="199">
        <f t="shared" si="0"/>
        <v>0.4321167883211679</v>
      </c>
    </row>
    <row r="10" spans="1:4" ht="20.25" customHeight="1">
      <c r="A10" s="132" t="s">
        <v>55</v>
      </c>
      <c r="B10" s="200">
        <v>206</v>
      </c>
      <c r="C10" s="201">
        <v>650</v>
      </c>
      <c r="D10" s="199">
        <f t="shared" si="0"/>
        <v>3.1553398058252426</v>
      </c>
    </row>
    <row r="11" spans="1:4" ht="20.25" customHeight="1">
      <c r="A11" s="132" t="s">
        <v>56</v>
      </c>
      <c r="B11" s="200">
        <v>945</v>
      </c>
      <c r="C11" s="201">
        <v>930</v>
      </c>
      <c r="D11" s="199">
        <f t="shared" si="0"/>
        <v>0.9841269841269841</v>
      </c>
    </row>
    <row r="12" spans="1:4" ht="20.25" customHeight="1">
      <c r="A12" s="132" t="s">
        <v>57</v>
      </c>
      <c r="B12" s="200">
        <v>529</v>
      </c>
      <c r="C12" s="201">
        <v>830</v>
      </c>
      <c r="D12" s="199">
        <f t="shared" si="0"/>
        <v>1.5689981096408319</v>
      </c>
    </row>
    <row r="13" spans="1:4" ht="20.25" customHeight="1">
      <c r="A13" s="132" t="s">
        <v>58</v>
      </c>
      <c r="B13" s="200">
        <v>300</v>
      </c>
      <c r="C13" s="201">
        <v>450</v>
      </c>
      <c r="D13" s="199">
        <f t="shared" si="0"/>
        <v>1.5</v>
      </c>
    </row>
    <row r="14" spans="1:4" ht="20.25" customHeight="1">
      <c r="A14" s="132" t="s">
        <v>59</v>
      </c>
      <c r="B14" s="200">
        <v>353</v>
      </c>
      <c r="C14" s="201">
        <v>900</v>
      </c>
      <c r="D14" s="199">
        <f t="shared" si="0"/>
        <v>2.54957507082153</v>
      </c>
    </row>
    <row r="15" spans="1:4" ht="20.25" customHeight="1">
      <c r="A15" s="132" t="s">
        <v>60</v>
      </c>
      <c r="B15" s="200">
        <v>592</v>
      </c>
      <c r="C15" s="201">
        <v>2500</v>
      </c>
      <c r="D15" s="199">
        <f t="shared" si="0"/>
        <v>4.222972972972973</v>
      </c>
    </row>
    <row r="16" spans="1:4" ht="20.25" customHeight="1">
      <c r="A16" s="132" t="s">
        <v>61</v>
      </c>
      <c r="B16" s="200">
        <v>539</v>
      </c>
      <c r="C16" s="201">
        <v>450</v>
      </c>
      <c r="D16" s="199">
        <f t="shared" si="0"/>
        <v>0.8348794063079777</v>
      </c>
    </row>
    <row r="17" spans="1:4" ht="20.25" customHeight="1">
      <c r="A17" s="132" t="s">
        <v>62</v>
      </c>
      <c r="B17" s="200">
        <v>3010</v>
      </c>
      <c r="C17" s="201">
        <v>4500</v>
      </c>
      <c r="D17" s="199">
        <f t="shared" si="0"/>
        <v>1.495016611295681</v>
      </c>
    </row>
    <row r="18" spans="1:4" ht="20.25" customHeight="1">
      <c r="A18" s="132" t="s">
        <v>63</v>
      </c>
      <c r="B18" s="200">
        <v>2150</v>
      </c>
      <c r="C18" s="201">
        <v>3000</v>
      </c>
      <c r="D18" s="199">
        <f t="shared" si="0"/>
        <v>1.3953488372093024</v>
      </c>
    </row>
    <row r="19" spans="1:4" ht="20.25" customHeight="1">
      <c r="A19" s="132" t="s">
        <v>64</v>
      </c>
      <c r="B19" s="200">
        <v>364</v>
      </c>
      <c r="C19" s="201">
        <v>360</v>
      </c>
      <c r="D19" s="199">
        <f t="shared" si="0"/>
        <v>0.989010989010989</v>
      </c>
    </row>
    <row r="20" spans="1:4" ht="20.25" customHeight="1">
      <c r="A20" s="132" t="s">
        <v>65</v>
      </c>
      <c r="B20" s="200">
        <v>74</v>
      </c>
      <c r="C20" s="201">
        <v>150</v>
      </c>
      <c r="D20" s="199">
        <f t="shared" si="0"/>
        <v>2.027027027027027</v>
      </c>
    </row>
    <row r="21" spans="1:4" ht="20.25" customHeight="1">
      <c r="A21" s="132" t="s">
        <v>66</v>
      </c>
      <c r="B21" s="200"/>
      <c r="C21" s="200"/>
      <c r="D21" s="199">
        <f t="shared" si="0"/>
        <v>0</v>
      </c>
    </row>
    <row r="22" spans="1:4" ht="20.25" customHeight="1">
      <c r="A22" s="132" t="s">
        <v>67</v>
      </c>
      <c r="B22" s="200">
        <f>SUM(B23:B30)</f>
        <v>12639</v>
      </c>
      <c r="C22" s="200">
        <f>SUM(C23:C30)</f>
        <v>16300</v>
      </c>
      <c r="D22" s="199">
        <f t="shared" si="0"/>
        <v>1.2896589920088615</v>
      </c>
    </row>
    <row r="23" spans="1:4" ht="20.25" customHeight="1">
      <c r="A23" s="132" t="s">
        <v>68</v>
      </c>
      <c r="B23" s="200">
        <v>940</v>
      </c>
      <c r="C23" s="201">
        <v>960</v>
      </c>
      <c r="D23" s="199">
        <f t="shared" si="0"/>
        <v>1.0212765957446808</v>
      </c>
    </row>
    <row r="24" spans="1:4" ht="20.25" customHeight="1">
      <c r="A24" s="132" t="s">
        <v>69</v>
      </c>
      <c r="B24" s="200">
        <v>2005</v>
      </c>
      <c r="C24" s="201">
        <v>2000</v>
      </c>
      <c r="D24" s="199">
        <f t="shared" si="0"/>
        <v>0.9975062344139651</v>
      </c>
    </row>
    <row r="25" spans="1:4" ht="20.25" customHeight="1">
      <c r="A25" s="132" t="s">
        <v>70</v>
      </c>
      <c r="B25" s="200">
        <v>4130</v>
      </c>
      <c r="C25" s="201">
        <v>4820</v>
      </c>
      <c r="D25" s="199">
        <f t="shared" si="0"/>
        <v>1.1670702179176755</v>
      </c>
    </row>
    <row r="26" spans="1:4" ht="20.25" customHeight="1">
      <c r="A26" s="132" t="s">
        <v>71</v>
      </c>
      <c r="B26" s="200"/>
      <c r="C26" s="201">
        <v>0</v>
      </c>
      <c r="D26" s="199">
        <f t="shared" si="0"/>
        <v>0</v>
      </c>
    </row>
    <row r="27" spans="1:4" ht="20.25" customHeight="1">
      <c r="A27" s="132" t="s">
        <v>72</v>
      </c>
      <c r="B27" s="200">
        <v>4813</v>
      </c>
      <c r="C27" s="201">
        <v>7620</v>
      </c>
      <c r="D27" s="199">
        <f t="shared" si="0"/>
        <v>1.5832121338042802</v>
      </c>
    </row>
    <row r="28" spans="1:4" ht="20.25" customHeight="1">
      <c r="A28" s="132" t="s">
        <v>73</v>
      </c>
      <c r="B28" s="200"/>
      <c r="C28" s="202"/>
      <c r="D28" s="199">
        <f t="shared" si="0"/>
        <v>0</v>
      </c>
    </row>
    <row r="29" spans="1:4" ht="20.25" customHeight="1">
      <c r="A29" s="132" t="s">
        <v>74</v>
      </c>
      <c r="B29" s="202">
        <v>751</v>
      </c>
      <c r="C29" s="201">
        <v>900</v>
      </c>
      <c r="D29" s="199">
        <f t="shared" si="0"/>
        <v>1.1984021304926764</v>
      </c>
    </row>
    <row r="30" spans="1:4" ht="20.25" customHeight="1">
      <c r="A30" s="132" t="s">
        <v>75</v>
      </c>
      <c r="B30" s="202"/>
      <c r="C30" s="202"/>
      <c r="D30" s="199">
        <f t="shared" si="0"/>
        <v>0</v>
      </c>
    </row>
    <row r="31" spans="1:4" ht="20.25" customHeight="1">
      <c r="A31" s="203" t="s">
        <v>76</v>
      </c>
      <c r="B31" s="204">
        <f>SUM(B32,B39,B75,B103,B106)</f>
        <v>447068</v>
      </c>
      <c r="C31" s="204">
        <f>SUM(C32,C39,C75,C103,C106)</f>
        <v>371000</v>
      </c>
      <c r="D31" s="199">
        <f t="shared" si="0"/>
        <v>0.8298513872609983</v>
      </c>
    </row>
    <row r="32" spans="1:4" ht="20.25" customHeight="1">
      <c r="A32" s="205" t="s">
        <v>77</v>
      </c>
      <c r="B32" s="181">
        <f>SUM(B33:B37)</f>
        <v>4945</v>
      </c>
      <c r="C32" s="181">
        <f>SUM(C33:C37)</f>
        <v>4945</v>
      </c>
      <c r="D32" s="199">
        <f t="shared" si="0"/>
        <v>1</v>
      </c>
    </row>
    <row r="33" spans="1:4" ht="20.25" customHeight="1">
      <c r="A33" s="118" t="s">
        <v>78</v>
      </c>
      <c r="B33" s="183">
        <v>451</v>
      </c>
      <c r="C33" s="183">
        <v>451</v>
      </c>
      <c r="D33" s="199">
        <f t="shared" si="0"/>
        <v>1</v>
      </c>
    </row>
    <row r="34" spans="1:4" ht="20.25" customHeight="1">
      <c r="A34" s="118" t="s">
        <v>79</v>
      </c>
      <c r="B34" s="181">
        <v>809</v>
      </c>
      <c r="C34" s="181">
        <v>809</v>
      </c>
      <c r="D34" s="199">
        <f t="shared" si="0"/>
        <v>1</v>
      </c>
    </row>
    <row r="35" spans="1:4" ht="20.25" customHeight="1">
      <c r="A35" s="118" t="s">
        <v>80</v>
      </c>
      <c r="B35" s="181">
        <v>1404</v>
      </c>
      <c r="C35" s="181">
        <v>1404</v>
      </c>
      <c r="D35" s="199">
        <f t="shared" si="0"/>
        <v>1</v>
      </c>
    </row>
    <row r="36" spans="1:4" ht="20.25" customHeight="1">
      <c r="A36" s="118" t="s">
        <v>81</v>
      </c>
      <c r="B36" s="181">
        <v>22</v>
      </c>
      <c r="C36" s="181">
        <v>22</v>
      </c>
      <c r="D36" s="199">
        <f t="shared" si="0"/>
        <v>1</v>
      </c>
    </row>
    <row r="37" spans="1:4" ht="20.25" customHeight="1">
      <c r="A37" s="118" t="s">
        <v>82</v>
      </c>
      <c r="B37" s="181">
        <v>2259</v>
      </c>
      <c r="C37" s="181">
        <v>2259</v>
      </c>
      <c r="D37" s="199">
        <f t="shared" si="0"/>
        <v>1</v>
      </c>
    </row>
    <row r="38" spans="1:4" ht="20.25" customHeight="1">
      <c r="A38" s="118" t="s">
        <v>83</v>
      </c>
      <c r="B38" s="198"/>
      <c r="C38" s="198"/>
      <c r="D38" s="199">
        <f t="shared" si="0"/>
        <v>0</v>
      </c>
    </row>
    <row r="39" spans="1:4" ht="20.25" customHeight="1">
      <c r="A39" s="118" t="s">
        <v>84</v>
      </c>
      <c r="B39" s="206">
        <f>SUM(B40:B74)</f>
        <v>377401</v>
      </c>
      <c r="C39" s="206">
        <f>SUM(C40:C74)</f>
        <v>293379</v>
      </c>
      <c r="D39" s="199">
        <f t="shared" si="0"/>
        <v>0.7773667796322744</v>
      </c>
    </row>
    <row r="40" spans="1:4" ht="20.25" customHeight="1">
      <c r="A40" s="118" t="s">
        <v>85</v>
      </c>
      <c r="B40" s="183">
        <v>90</v>
      </c>
      <c r="C40" s="139">
        <v>90</v>
      </c>
      <c r="D40" s="199">
        <f t="shared" si="0"/>
        <v>1</v>
      </c>
    </row>
    <row r="41" spans="1:4" ht="20.25" customHeight="1">
      <c r="A41" s="163" t="s">
        <v>86</v>
      </c>
      <c r="B41" s="207">
        <v>39641</v>
      </c>
      <c r="C41" s="139">
        <v>8543</v>
      </c>
      <c r="D41" s="199">
        <f t="shared" si="0"/>
        <v>0.21550919502535254</v>
      </c>
    </row>
    <row r="42" spans="1:4" ht="20.25" customHeight="1">
      <c r="A42" s="208" t="s">
        <v>87</v>
      </c>
      <c r="B42" s="209">
        <v>71760</v>
      </c>
      <c r="C42" s="139">
        <v>72358</v>
      </c>
      <c r="D42" s="199">
        <f t="shared" si="0"/>
        <v>1.0083333333333333</v>
      </c>
    </row>
    <row r="43" spans="1:4" ht="20.25" customHeight="1">
      <c r="A43" s="208" t="s">
        <v>88</v>
      </c>
      <c r="B43" s="209">
        <v>26426</v>
      </c>
      <c r="C43" s="139">
        <v>790</v>
      </c>
      <c r="D43" s="199">
        <f t="shared" si="0"/>
        <v>0.0298948005751911</v>
      </c>
    </row>
    <row r="44" spans="1:4" ht="20.25" customHeight="1">
      <c r="A44" s="208" t="s">
        <v>89</v>
      </c>
      <c r="B44" s="209"/>
      <c r="C44" s="210"/>
      <c r="D44" s="199">
        <f t="shared" si="0"/>
        <v>0</v>
      </c>
    </row>
    <row r="45" spans="1:4" ht="20.25" customHeight="1">
      <c r="A45" s="208" t="s">
        <v>90</v>
      </c>
      <c r="B45" s="209"/>
      <c r="C45" s="210"/>
      <c r="D45" s="199">
        <f t="shared" si="0"/>
        <v>0</v>
      </c>
    </row>
    <row r="46" spans="1:4" ht="20.25" customHeight="1">
      <c r="A46" s="208" t="s">
        <v>91</v>
      </c>
      <c r="B46" s="209">
        <v>1114</v>
      </c>
      <c r="C46" s="139">
        <v>194</v>
      </c>
      <c r="D46" s="199">
        <f t="shared" si="0"/>
        <v>0.1741472172351885</v>
      </c>
    </row>
    <row r="47" spans="1:4" ht="20.25" customHeight="1">
      <c r="A47" s="208" t="s">
        <v>92</v>
      </c>
      <c r="B47" s="209">
        <v>13879</v>
      </c>
      <c r="C47" s="139">
        <v>13879</v>
      </c>
      <c r="D47" s="199">
        <f t="shared" si="0"/>
        <v>1</v>
      </c>
    </row>
    <row r="48" spans="1:4" ht="20.25" customHeight="1">
      <c r="A48" s="208" t="s">
        <v>93</v>
      </c>
      <c r="B48" s="209">
        <v>33711</v>
      </c>
      <c r="C48" s="139">
        <v>27112</v>
      </c>
      <c r="D48" s="199">
        <f t="shared" si="0"/>
        <v>0.8042478716146065</v>
      </c>
    </row>
    <row r="49" spans="1:4" ht="20.25" customHeight="1">
      <c r="A49" s="208" t="s">
        <v>94</v>
      </c>
      <c r="B49" s="209">
        <v>2896</v>
      </c>
      <c r="C49" s="139">
        <v>2896</v>
      </c>
      <c r="D49" s="199">
        <f t="shared" si="0"/>
        <v>1</v>
      </c>
    </row>
    <row r="50" spans="1:4" ht="20.25" customHeight="1">
      <c r="A50" s="208" t="s">
        <v>95</v>
      </c>
      <c r="B50" s="209">
        <v>135</v>
      </c>
      <c r="C50" s="210"/>
      <c r="D50" s="199">
        <f t="shared" si="0"/>
        <v>0</v>
      </c>
    </row>
    <row r="51" spans="1:4" ht="20.25" customHeight="1">
      <c r="A51" s="208" t="s">
        <v>96</v>
      </c>
      <c r="B51" s="209"/>
      <c r="C51" s="210"/>
      <c r="D51" s="199">
        <f t="shared" si="0"/>
        <v>0</v>
      </c>
    </row>
    <row r="52" spans="1:4" ht="20.25" customHeight="1">
      <c r="A52" s="208" t="s">
        <v>97</v>
      </c>
      <c r="B52" s="209">
        <v>31715</v>
      </c>
      <c r="C52" s="210">
        <v>26658</v>
      </c>
      <c r="D52" s="199">
        <f t="shared" si="0"/>
        <v>0.8405486362919754</v>
      </c>
    </row>
    <row r="53" spans="1:4" ht="20.25" customHeight="1">
      <c r="A53" s="211" t="s">
        <v>98</v>
      </c>
      <c r="B53" s="198"/>
      <c r="C53" s="210"/>
      <c r="D53" s="199">
        <f t="shared" si="0"/>
        <v>0</v>
      </c>
    </row>
    <row r="54" spans="1:4" ht="20.25" customHeight="1">
      <c r="A54" s="211" t="s">
        <v>99</v>
      </c>
      <c r="B54" s="198"/>
      <c r="C54" s="210"/>
      <c r="D54" s="199">
        <f t="shared" si="0"/>
        <v>0</v>
      </c>
    </row>
    <row r="55" spans="1:4" ht="20.25" customHeight="1">
      <c r="A55" s="211" t="s">
        <v>100</v>
      </c>
      <c r="B55" s="198"/>
      <c r="C55" s="210"/>
      <c r="D55" s="199">
        <f t="shared" si="0"/>
        <v>0</v>
      </c>
    </row>
    <row r="56" spans="1:4" ht="20.25" customHeight="1">
      <c r="A56" s="211" t="s">
        <v>101</v>
      </c>
      <c r="B56" s="212">
        <v>2334</v>
      </c>
      <c r="C56" s="210">
        <v>2453</v>
      </c>
      <c r="D56" s="199">
        <f t="shared" si="0"/>
        <v>1.0509854327335046</v>
      </c>
    </row>
    <row r="57" spans="1:4" ht="20.25" customHeight="1">
      <c r="A57" s="211" t="s">
        <v>102</v>
      </c>
      <c r="B57" s="212">
        <v>19081</v>
      </c>
      <c r="C57" s="210">
        <v>19585</v>
      </c>
      <c r="D57" s="199">
        <f t="shared" si="0"/>
        <v>1.0264137099732717</v>
      </c>
    </row>
    <row r="58" spans="1:4" ht="20.25" customHeight="1">
      <c r="A58" s="211" t="s">
        <v>103</v>
      </c>
      <c r="B58" s="212">
        <v>35</v>
      </c>
      <c r="C58" s="210"/>
      <c r="D58" s="199">
        <f t="shared" si="0"/>
        <v>0</v>
      </c>
    </row>
    <row r="59" spans="1:4" ht="20.25" customHeight="1">
      <c r="A59" s="211" t="s">
        <v>104</v>
      </c>
      <c r="B59" s="212">
        <v>860</v>
      </c>
      <c r="C59" s="210">
        <v>659</v>
      </c>
      <c r="D59" s="199">
        <f t="shared" si="0"/>
        <v>0.7662790697674419</v>
      </c>
    </row>
    <row r="60" spans="1:4" ht="20.25" customHeight="1">
      <c r="A60" s="211" t="s">
        <v>105</v>
      </c>
      <c r="B60" s="212">
        <v>46780</v>
      </c>
      <c r="C60" s="210">
        <v>43583</v>
      </c>
      <c r="D60" s="199">
        <f t="shared" si="0"/>
        <v>0.9316588285592133</v>
      </c>
    </row>
    <row r="61" spans="1:4" ht="20.25" customHeight="1">
      <c r="A61" s="211" t="s">
        <v>106</v>
      </c>
      <c r="B61" s="212">
        <v>31603</v>
      </c>
      <c r="C61" s="210">
        <v>31463</v>
      </c>
      <c r="D61" s="199">
        <f t="shared" si="0"/>
        <v>0.9955700408189097</v>
      </c>
    </row>
    <row r="62" spans="1:4" ht="20.25" customHeight="1">
      <c r="A62" s="211" t="s">
        <v>107</v>
      </c>
      <c r="B62" s="212">
        <v>1674</v>
      </c>
      <c r="C62" s="210">
        <v>1075</v>
      </c>
      <c r="D62" s="199">
        <f t="shared" si="0"/>
        <v>0.6421744324970131</v>
      </c>
    </row>
    <row r="63" spans="1:4" ht="20.25" customHeight="1">
      <c r="A63" s="211" t="s">
        <v>108</v>
      </c>
      <c r="B63" s="212"/>
      <c r="C63" s="210"/>
      <c r="D63" s="199">
        <f t="shared" si="0"/>
        <v>0</v>
      </c>
    </row>
    <row r="64" spans="1:4" ht="20.25" customHeight="1">
      <c r="A64" s="211" t="s">
        <v>109</v>
      </c>
      <c r="B64" s="212">
        <v>23931</v>
      </c>
      <c r="C64" s="210">
        <v>21453</v>
      </c>
      <c r="D64" s="199">
        <f t="shared" si="0"/>
        <v>0.8964523003635452</v>
      </c>
    </row>
    <row r="65" spans="1:4" ht="20.25" customHeight="1">
      <c r="A65" s="211" t="s">
        <v>110</v>
      </c>
      <c r="B65" s="212">
        <v>17359</v>
      </c>
      <c r="C65" s="210">
        <v>14753</v>
      </c>
      <c r="D65" s="199">
        <f t="shared" si="0"/>
        <v>0.8498761449392246</v>
      </c>
    </row>
    <row r="66" spans="1:4" ht="20.25" customHeight="1">
      <c r="A66" s="211" t="s">
        <v>111</v>
      </c>
      <c r="B66" s="198"/>
      <c r="C66" s="210"/>
      <c r="D66" s="199">
        <f t="shared" si="0"/>
        <v>0</v>
      </c>
    </row>
    <row r="67" spans="1:4" ht="20.25" customHeight="1">
      <c r="A67" s="211" t="s">
        <v>112</v>
      </c>
      <c r="B67" s="198"/>
      <c r="C67" s="210"/>
      <c r="D67" s="199">
        <f t="shared" si="0"/>
        <v>0</v>
      </c>
    </row>
    <row r="68" spans="1:4" ht="20.25" customHeight="1">
      <c r="A68" s="211" t="s">
        <v>113</v>
      </c>
      <c r="B68" s="198"/>
      <c r="C68" s="210"/>
      <c r="D68" s="199">
        <f t="shared" si="0"/>
        <v>0</v>
      </c>
    </row>
    <row r="69" spans="1:4" ht="20.25" customHeight="1">
      <c r="A69" s="211" t="s">
        <v>114</v>
      </c>
      <c r="B69" s="198"/>
      <c r="C69" s="210"/>
      <c r="D69" s="199">
        <f aca="true" t="shared" si="1" ref="D69:D114">IF(B69&gt;0,C69/B69,0)</f>
        <v>0</v>
      </c>
    </row>
    <row r="70" spans="1:4" ht="20.25" customHeight="1">
      <c r="A70" s="211" t="s">
        <v>115</v>
      </c>
      <c r="B70" s="212">
        <v>8272</v>
      </c>
      <c r="C70" s="210">
        <v>4639</v>
      </c>
      <c r="D70" s="199">
        <f t="shared" si="1"/>
        <v>0.5608075435203095</v>
      </c>
    </row>
    <row r="71" spans="1:4" ht="20.25" customHeight="1">
      <c r="A71" s="211" t="s">
        <v>116</v>
      </c>
      <c r="B71" s="212">
        <v>151</v>
      </c>
      <c r="C71" s="210">
        <v>151</v>
      </c>
      <c r="D71" s="199">
        <f t="shared" si="1"/>
        <v>1</v>
      </c>
    </row>
    <row r="72" spans="1:4" ht="20.25" customHeight="1">
      <c r="A72" s="211" t="s">
        <v>117</v>
      </c>
      <c r="B72" s="212">
        <v>1750</v>
      </c>
      <c r="C72" s="210">
        <v>1045</v>
      </c>
      <c r="D72" s="199">
        <f t="shared" si="1"/>
        <v>0.5971428571428572</v>
      </c>
    </row>
    <row r="73" spans="1:4" ht="20.25" customHeight="1">
      <c r="A73" s="211" t="s">
        <v>118</v>
      </c>
      <c r="B73" s="212"/>
      <c r="C73" s="212"/>
      <c r="D73" s="199">
        <f t="shared" si="1"/>
        <v>0</v>
      </c>
    </row>
    <row r="74" spans="1:4" ht="20.25" customHeight="1">
      <c r="A74" s="208" t="s">
        <v>119</v>
      </c>
      <c r="B74" s="209">
        <v>2204</v>
      </c>
      <c r="C74" s="209"/>
      <c r="D74" s="199">
        <f t="shared" si="1"/>
        <v>0</v>
      </c>
    </row>
    <row r="75" spans="1:4" ht="20.25" customHeight="1">
      <c r="A75" s="208" t="s">
        <v>120</v>
      </c>
      <c r="B75" s="210">
        <f>SUM(B76:B96)</f>
        <v>41448</v>
      </c>
      <c r="C75" s="210">
        <f>SUM(C76:C96)</f>
        <v>45000</v>
      </c>
      <c r="D75" s="199">
        <f t="shared" si="1"/>
        <v>1.0856977417486973</v>
      </c>
    </row>
    <row r="76" spans="1:4" ht="20.25" customHeight="1">
      <c r="A76" s="208" t="s">
        <v>121</v>
      </c>
      <c r="B76" s="213">
        <v>169</v>
      </c>
      <c r="C76" s="210">
        <v>160</v>
      </c>
      <c r="D76" s="199">
        <f t="shared" si="1"/>
        <v>0.9467455621301775</v>
      </c>
    </row>
    <row r="77" spans="1:4" ht="20.25" customHeight="1">
      <c r="A77" s="208" t="s">
        <v>122</v>
      </c>
      <c r="B77" s="213"/>
      <c r="C77" s="210"/>
      <c r="D77" s="199">
        <f t="shared" si="1"/>
        <v>0</v>
      </c>
    </row>
    <row r="78" spans="1:4" ht="20.25" customHeight="1">
      <c r="A78" s="208" t="s">
        <v>123</v>
      </c>
      <c r="B78" s="183">
        <v>3</v>
      </c>
      <c r="C78" s="210"/>
      <c r="D78" s="199">
        <f t="shared" si="1"/>
        <v>0</v>
      </c>
    </row>
    <row r="79" spans="1:4" ht="20.25" customHeight="1">
      <c r="A79" s="208" t="s">
        <v>124</v>
      </c>
      <c r="B79" s="183"/>
      <c r="C79" s="210"/>
      <c r="D79" s="199">
        <f t="shared" si="1"/>
        <v>0</v>
      </c>
    </row>
    <row r="80" spans="1:4" ht="20.25" customHeight="1">
      <c r="A80" s="208" t="s">
        <v>125</v>
      </c>
      <c r="B80" s="214">
        <v>917</v>
      </c>
      <c r="C80" s="210">
        <v>900</v>
      </c>
      <c r="D80" s="199">
        <f t="shared" si="1"/>
        <v>0.9814612868047983</v>
      </c>
    </row>
    <row r="81" spans="1:4" ht="20.25" customHeight="1">
      <c r="A81" s="208" t="s">
        <v>126</v>
      </c>
      <c r="B81" s="183">
        <v>611</v>
      </c>
      <c r="C81" s="210">
        <v>600</v>
      </c>
      <c r="D81" s="199">
        <f t="shared" si="1"/>
        <v>0.9819967266775778</v>
      </c>
    </row>
    <row r="82" spans="1:4" ht="20.25" customHeight="1">
      <c r="A82" s="208" t="s">
        <v>127</v>
      </c>
      <c r="B82" s="183">
        <v>97</v>
      </c>
      <c r="C82" s="210">
        <v>100</v>
      </c>
      <c r="D82" s="199">
        <f t="shared" si="1"/>
        <v>1.0309278350515463</v>
      </c>
    </row>
    <row r="83" spans="1:4" ht="20.25" customHeight="1">
      <c r="A83" s="208" t="s">
        <v>128</v>
      </c>
      <c r="B83" s="183">
        <v>1613</v>
      </c>
      <c r="C83" s="210">
        <v>1600</v>
      </c>
      <c r="D83" s="199">
        <f t="shared" si="1"/>
        <v>0.9919404835709857</v>
      </c>
    </row>
    <row r="84" spans="1:4" ht="20.25" customHeight="1">
      <c r="A84" s="208" t="s">
        <v>129</v>
      </c>
      <c r="B84" s="215">
        <v>1283</v>
      </c>
      <c r="C84" s="216">
        <v>1300</v>
      </c>
      <c r="D84" s="199">
        <f t="shared" si="1"/>
        <v>1.0132501948558068</v>
      </c>
    </row>
    <row r="85" spans="1:4" ht="20.25" customHeight="1">
      <c r="A85" s="208" t="s">
        <v>130</v>
      </c>
      <c r="B85" s="183">
        <v>4331</v>
      </c>
      <c r="C85" s="210">
        <v>4300</v>
      </c>
      <c r="D85" s="199">
        <f t="shared" si="1"/>
        <v>0.9928422996998384</v>
      </c>
    </row>
    <row r="86" spans="1:4" ht="20.25" customHeight="1">
      <c r="A86" s="208" t="s">
        <v>131</v>
      </c>
      <c r="B86" s="183">
        <v>1698</v>
      </c>
      <c r="C86" s="210">
        <v>1700</v>
      </c>
      <c r="D86" s="199">
        <f t="shared" si="1"/>
        <v>1.0011778563015312</v>
      </c>
    </row>
    <row r="87" spans="1:4" ht="20.25" customHeight="1">
      <c r="A87" s="208" t="s">
        <v>132</v>
      </c>
      <c r="B87" s="183">
        <v>22553</v>
      </c>
      <c r="C87" s="210">
        <v>30470</v>
      </c>
      <c r="D87" s="199">
        <f t="shared" si="1"/>
        <v>1.3510397729792045</v>
      </c>
    </row>
    <row r="88" spans="1:4" ht="20.25" customHeight="1">
      <c r="A88" s="208" t="s">
        <v>133</v>
      </c>
      <c r="B88" s="183"/>
      <c r="C88" s="210"/>
      <c r="D88" s="199">
        <f t="shared" si="1"/>
        <v>0</v>
      </c>
    </row>
    <row r="89" spans="1:4" ht="20.25" customHeight="1">
      <c r="A89" s="208" t="s">
        <v>134</v>
      </c>
      <c r="B89" s="183">
        <v>160</v>
      </c>
      <c r="C89" s="210">
        <v>150</v>
      </c>
      <c r="D89" s="199">
        <f t="shared" si="1"/>
        <v>0.9375</v>
      </c>
    </row>
    <row r="90" spans="1:4" ht="20.25" customHeight="1">
      <c r="A90" s="208" t="s">
        <v>135</v>
      </c>
      <c r="B90" s="183">
        <v>135</v>
      </c>
      <c r="C90" s="210">
        <v>100</v>
      </c>
      <c r="D90" s="199">
        <f t="shared" si="1"/>
        <v>0.7407407407407407</v>
      </c>
    </row>
    <row r="91" spans="1:4" ht="20.25" customHeight="1">
      <c r="A91" s="208" t="s">
        <v>136</v>
      </c>
      <c r="B91" s="183"/>
      <c r="C91" s="210"/>
      <c r="D91" s="199">
        <f t="shared" si="1"/>
        <v>0</v>
      </c>
    </row>
    <row r="92" spans="1:4" ht="20.25" customHeight="1">
      <c r="A92" s="208" t="s">
        <v>137</v>
      </c>
      <c r="B92" s="183">
        <v>20</v>
      </c>
      <c r="C92" s="210">
        <v>20</v>
      </c>
      <c r="D92" s="199">
        <f t="shared" si="1"/>
        <v>1</v>
      </c>
    </row>
    <row r="93" spans="1:4" ht="20.25" customHeight="1">
      <c r="A93" s="208" t="s">
        <v>138</v>
      </c>
      <c r="B93" s="183">
        <v>5094</v>
      </c>
      <c r="C93" s="210">
        <v>2500</v>
      </c>
      <c r="D93" s="199">
        <f t="shared" si="1"/>
        <v>0.49077345897133884</v>
      </c>
    </row>
    <row r="94" spans="1:4" ht="20.25" customHeight="1">
      <c r="A94" s="208" t="s">
        <v>139</v>
      </c>
      <c r="B94" s="183">
        <v>505</v>
      </c>
      <c r="C94" s="210">
        <v>100</v>
      </c>
      <c r="D94" s="199">
        <f t="shared" si="1"/>
        <v>0.19801980198019803</v>
      </c>
    </row>
    <row r="95" spans="1:4" ht="20.25" customHeight="1">
      <c r="A95" s="208" t="s">
        <v>140</v>
      </c>
      <c r="B95" s="183">
        <v>2259</v>
      </c>
      <c r="C95" s="210">
        <v>1000</v>
      </c>
      <c r="D95" s="199">
        <f t="shared" si="1"/>
        <v>0.4426737494466578</v>
      </c>
    </row>
    <row r="96" spans="1:4" ht="20.25" customHeight="1">
      <c r="A96" s="217" t="s">
        <v>141</v>
      </c>
      <c r="B96" s="183"/>
      <c r="C96" s="183"/>
      <c r="D96" s="199">
        <f t="shared" si="1"/>
        <v>0</v>
      </c>
    </row>
    <row r="97" spans="1:4" ht="20.25" customHeight="1">
      <c r="A97" s="218" t="s">
        <v>142</v>
      </c>
      <c r="B97" s="219"/>
      <c r="C97" s="219"/>
      <c r="D97" s="199">
        <f t="shared" si="1"/>
        <v>0</v>
      </c>
    </row>
    <row r="98" spans="1:4" ht="20.25" customHeight="1">
      <c r="A98" s="218" t="s">
        <v>143</v>
      </c>
      <c r="B98" s="220"/>
      <c r="C98" s="220"/>
      <c r="D98" s="199">
        <f t="shared" si="1"/>
        <v>0</v>
      </c>
    </row>
    <row r="99" spans="1:4" ht="20.25" customHeight="1">
      <c r="A99" s="218" t="s">
        <v>144</v>
      </c>
      <c r="B99" s="219"/>
      <c r="C99" s="219"/>
      <c r="D99" s="199">
        <f t="shared" si="1"/>
        <v>0</v>
      </c>
    </row>
    <row r="100" spans="1:4" ht="20.25" customHeight="1">
      <c r="A100" s="218" t="s">
        <v>145</v>
      </c>
      <c r="B100" s="220"/>
      <c r="C100" s="220"/>
      <c r="D100" s="199">
        <f t="shared" si="1"/>
        <v>0</v>
      </c>
    </row>
    <row r="101" spans="1:4" ht="20.25" customHeight="1">
      <c r="A101" s="218" t="s">
        <v>146</v>
      </c>
      <c r="B101" s="219"/>
      <c r="C101" s="219"/>
      <c r="D101" s="199">
        <f t="shared" si="1"/>
        <v>0</v>
      </c>
    </row>
    <row r="102" spans="1:4" ht="20.25" customHeight="1">
      <c r="A102" s="218" t="s">
        <v>147</v>
      </c>
      <c r="B102" s="219"/>
      <c r="C102" s="219"/>
      <c r="D102" s="199">
        <f t="shared" si="1"/>
        <v>0</v>
      </c>
    </row>
    <row r="103" spans="1:4" ht="20.25" customHeight="1">
      <c r="A103" s="218" t="s">
        <v>148</v>
      </c>
      <c r="B103" s="219">
        <v>3106</v>
      </c>
      <c r="C103" s="219"/>
      <c r="D103" s="199">
        <f t="shared" si="1"/>
        <v>0</v>
      </c>
    </row>
    <row r="104" spans="1:4" ht="20.25" customHeight="1">
      <c r="A104" s="218" t="s">
        <v>149</v>
      </c>
      <c r="B104" s="219"/>
      <c r="C104" s="219"/>
      <c r="D104" s="199">
        <f t="shared" si="1"/>
        <v>0</v>
      </c>
    </row>
    <row r="105" spans="1:4" ht="20.25" customHeight="1">
      <c r="A105" s="218" t="s">
        <v>150</v>
      </c>
      <c r="B105" s="219">
        <v>3106</v>
      </c>
      <c r="C105" s="219"/>
      <c r="D105" s="199">
        <f t="shared" si="1"/>
        <v>0</v>
      </c>
    </row>
    <row r="106" spans="1:4" ht="20.25" customHeight="1">
      <c r="A106" s="218" t="s">
        <v>151</v>
      </c>
      <c r="B106" s="219">
        <v>20168</v>
      </c>
      <c r="C106" s="219">
        <v>27676</v>
      </c>
      <c r="D106" s="199">
        <f t="shared" si="1"/>
        <v>1.3722729075763587</v>
      </c>
    </row>
    <row r="107" spans="1:4" ht="20.25" customHeight="1">
      <c r="A107" s="218" t="s">
        <v>152</v>
      </c>
      <c r="B107" s="219">
        <v>10300</v>
      </c>
      <c r="C107" s="219"/>
      <c r="D107" s="199">
        <f t="shared" si="1"/>
        <v>0</v>
      </c>
    </row>
    <row r="108" spans="1:4" ht="20.25" customHeight="1">
      <c r="A108" s="218"/>
      <c r="B108" s="219"/>
      <c r="C108" s="219"/>
      <c r="D108" s="199">
        <f t="shared" si="1"/>
        <v>0</v>
      </c>
    </row>
    <row r="109" spans="1:4" ht="20.25" customHeight="1">
      <c r="A109" s="218" t="s">
        <v>153</v>
      </c>
      <c r="B109" s="219">
        <v>90568</v>
      </c>
      <c r="C109" s="219">
        <v>50500</v>
      </c>
      <c r="D109" s="199">
        <f t="shared" si="1"/>
        <v>0.5575920855048141</v>
      </c>
    </row>
    <row r="110" spans="1:4" ht="20.25" customHeight="1">
      <c r="A110" s="218" t="s">
        <v>154</v>
      </c>
      <c r="B110" s="219">
        <v>90568</v>
      </c>
      <c r="C110" s="219">
        <v>50500</v>
      </c>
      <c r="D110" s="199">
        <f t="shared" si="1"/>
        <v>0.5575920855048141</v>
      </c>
    </row>
    <row r="111" spans="1:4" ht="20.25" customHeight="1">
      <c r="A111" s="218" t="s">
        <v>155</v>
      </c>
      <c r="B111" s="219">
        <v>90568</v>
      </c>
      <c r="C111" s="219">
        <v>50500</v>
      </c>
      <c r="D111" s="199">
        <f t="shared" si="1"/>
        <v>0.5575920855048141</v>
      </c>
    </row>
    <row r="112" spans="1:4" ht="20.25" customHeight="1">
      <c r="A112" s="218" t="s">
        <v>156</v>
      </c>
      <c r="B112" s="219">
        <v>90568</v>
      </c>
      <c r="C112" s="219">
        <v>50500</v>
      </c>
      <c r="D112" s="199">
        <f t="shared" si="1"/>
        <v>0.5575920855048141</v>
      </c>
    </row>
    <row r="113" spans="1:4" ht="20.25" customHeight="1">
      <c r="A113" s="197" t="s">
        <v>157</v>
      </c>
      <c r="B113" s="219"/>
      <c r="C113" s="219"/>
      <c r="D113" s="199">
        <f t="shared" si="1"/>
        <v>0</v>
      </c>
    </row>
    <row r="114" spans="1:4" ht="20.25" customHeight="1">
      <c r="A114" s="221" t="s">
        <v>158</v>
      </c>
      <c r="B114" s="219">
        <f>SUM(B4,B31,B109)</f>
        <v>576022</v>
      </c>
      <c r="C114" s="219">
        <f>SUM(C4,C31,C109)</f>
        <v>470000</v>
      </c>
      <c r="D114" s="199">
        <f t="shared" si="1"/>
        <v>0.8159410578068199</v>
      </c>
    </row>
    <row r="115" spans="1:4" ht="14.25">
      <c r="A115" s="222"/>
      <c r="B115" s="222"/>
      <c r="C115" s="222"/>
      <c r="D115" s="222"/>
    </row>
  </sheetData>
  <sheetProtection/>
  <protectedRanges>
    <protectedRange password="CC35" sqref="B73:C73 B56:C65 B70:B72" name="区域1_1_1"/>
  </protectedRanges>
  <mergeCells count="2">
    <mergeCell ref="A1:D1"/>
    <mergeCell ref="B2:C2"/>
  </mergeCells>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D29"/>
  <sheetViews>
    <sheetView showZeros="0" workbookViewId="0" topLeftCell="A1">
      <selection activeCell="J8" sqref="J8"/>
    </sheetView>
  </sheetViews>
  <sheetFormatPr defaultColWidth="8.875" defaultRowHeight="13.5"/>
  <cols>
    <col min="1" max="1" width="33.75390625" style="193" customWidth="1"/>
    <col min="2" max="4" width="19.375" style="193" customWidth="1"/>
    <col min="5" max="238" width="9.125" style="193" customWidth="1"/>
    <col min="239" max="16384" width="9.00390625" style="193" bestFit="1" customWidth="1"/>
  </cols>
  <sheetData>
    <row r="1" spans="1:4" ht="48.75" customHeight="1">
      <c r="A1" s="153" t="s">
        <v>1614</v>
      </c>
      <c r="B1" s="153"/>
      <c r="C1" s="153"/>
      <c r="D1" s="153"/>
    </row>
    <row r="2" spans="1:4" ht="21" customHeight="1">
      <c r="A2" s="92" t="s">
        <v>1615</v>
      </c>
      <c r="B2" s="27" t="s">
        <v>1564</v>
      </c>
      <c r="C2" s="119"/>
      <c r="D2" s="2"/>
    </row>
    <row r="3" spans="1:4" ht="50.25" customHeight="1">
      <c r="A3" s="154" t="s">
        <v>45</v>
      </c>
      <c r="B3" s="155" t="s">
        <v>1612</v>
      </c>
      <c r="C3" s="155" t="s">
        <v>1613</v>
      </c>
      <c r="D3" s="42" t="s">
        <v>1616</v>
      </c>
    </row>
    <row r="4" spans="1:4" ht="23.25" customHeight="1">
      <c r="A4" s="117" t="s">
        <v>162</v>
      </c>
      <c r="B4" s="117">
        <v>47022</v>
      </c>
      <c r="C4" s="117">
        <v>24431</v>
      </c>
      <c r="D4" s="156">
        <v>51.95653098549615</v>
      </c>
    </row>
    <row r="5" spans="1:4" ht="23.25" customHeight="1">
      <c r="A5" s="117" t="s">
        <v>302</v>
      </c>
      <c r="B5" s="117">
        <v>0</v>
      </c>
      <c r="C5" s="117">
        <v>0</v>
      </c>
      <c r="D5" s="156"/>
    </row>
    <row r="6" spans="1:4" ht="23.25" customHeight="1">
      <c r="A6" s="117" t="s">
        <v>305</v>
      </c>
      <c r="B6" s="117">
        <v>3</v>
      </c>
      <c r="C6" s="117">
        <v>0</v>
      </c>
      <c r="D6" s="156">
        <v>0</v>
      </c>
    </row>
    <row r="7" spans="1:4" ht="23.25" customHeight="1">
      <c r="A7" s="117" t="s">
        <v>317</v>
      </c>
      <c r="B7" s="117">
        <v>15053</v>
      </c>
      <c r="C7" s="117">
        <v>11466</v>
      </c>
      <c r="D7" s="156">
        <v>0.7617086295090679</v>
      </c>
    </row>
    <row r="8" spans="1:4" ht="23.25" customHeight="1">
      <c r="A8" s="117" t="s">
        <v>369</v>
      </c>
      <c r="B8" s="117">
        <v>63060</v>
      </c>
      <c r="C8" s="117">
        <v>60129</v>
      </c>
      <c r="D8" s="156">
        <v>0.9535204567078972</v>
      </c>
    </row>
    <row r="9" spans="1:4" ht="23.25" customHeight="1">
      <c r="A9" s="117" t="s">
        <v>419</v>
      </c>
      <c r="B9" s="117">
        <v>4411</v>
      </c>
      <c r="C9" s="117">
        <v>3505</v>
      </c>
      <c r="D9" s="156">
        <v>0.79460439809567</v>
      </c>
    </row>
    <row r="10" spans="1:4" ht="23.25" customHeight="1">
      <c r="A10" s="117" t="s">
        <v>466</v>
      </c>
      <c r="B10" s="117">
        <v>6004</v>
      </c>
      <c r="C10" s="117">
        <v>2292</v>
      </c>
      <c r="D10" s="156">
        <v>0.3817455029980013</v>
      </c>
    </row>
    <row r="11" spans="1:4" ht="23.25" customHeight="1">
      <c r="A11" s="117" t="s">
        <v>509</v>
      </c>
      <c r="B11" s="117">
        <v>75757</v>
      </c>
      <c r="C11" s="117">
        <v>71666</v>
      </c>
      <c r="D11" s="156">
        <v>0.9459983895877608</v>
      </c>
    </row>
    <row r="12" spans="1:4" ht="23.25" customHeight="1">
      <c r="A12" s="117" t="s">
        <v>612</v>
      </c>
      <c r="B12" s="117">
        <v>56224</v>
      </c>
      <c r="C12" s="117">
        <v>48790</v>
      </c>
      <c r="D12" s="156">
        <v>0.8677788844621513</v>
      </c>
    </row>
    <row r="13" spans="1:4" ht="23.25" customHeight="1">
      <c r="A13" s="168" t="s">
        <v>674</v>
      </c>
      <c r="B13" s="117">
        <v>7927</v>
      </c>
      <c r="C13" s="117">
        <v>7268</v>
      </c>
      <c r="D13" s="156">
        <v>0.9168664059543333</v>
      </c>
    </row>
    <row r="14" spans="1:4" ht="23.25" customHeight="1">
      <c r="A14" s="168" t="s">
        <v>739</v>
      </c>
      <c r="B14" s="117">
        <v>10447</v>
      </c>
      <c r="C14" s="117">
        <v>6699</v>
      </c>
      <c r="D14" s="156">
        <v>0.6412367186752178</v>
      </c>
    </row>
    <row r="15" spans="1:4" ht="23.25" customHeight="1">
      <c r="A15" s="168" t="s">
        <v>755</v>
      </c>
      <c r="B15" s="117">
        <v>140270</v>
      </c>
      <c r="C15" s="117">
        <v>119141</v>
      </c>
      <c r="D15" s="156">
        <v>0.8493690739288515</v>
      </c>
    </row>
    <row r="16" spans="1:4" ht="23.25" customHeight="1">
      <c r="A16" s="168" t="s">
        <v>851</v>
      </c>
      <c r="B16" s="117">
        <v>45886</v>
      </c>
      <c r="C16" s="117">
        <v>25632</v>
      </c>
      <c r="D16" s="156">
        <v>0.5586017521684173</v>
      </c>
    </row>
    <row r="17" spans="1:4" ht="23.25" customHeight="1">
      <c r="A17" s="168" t="s">
        <v>902</v>
      </c>
      <c r="B17" s="117">
        <v>328</v>
      </c>
      <c r="C17" s="117">
        <v>285</v>
      </c>
      <c r="D17" s="156">
        <v>0.8689024390243902</v>
      </c>
    </row>
    <row r="18" spans="1:4" ht="23.25" customHeight="1">
      <c r="A18" s="168" t="s">
        <v>949</v>
      </c>
      <c r="B18" s="117">
        <v>216</v>
      </c>
      <c r="C18" s="117">
        <v>160</v>
      </c>
      <c r="D18" s="156">
        <v>0.7407407407407407</v>
      </c>
    </row>
    <row r="19" spans="1:4" ht="23.25" customHeight="1">
      <c r="A19" s="168" t="s">
        <v>961</v>
      </c>
      <c r="B19" s="117">
        <v>83</v>
      </c>
      <c r="C19" s="117">
        <v>15</v>
      </c>
      <c r="D19" s="156">
        <v>0.18072289156626506</v>
      </c>
    </row>
    <row r="20" spans="1:4" ht="23.25" customHeight="1">
      <c r="A20" s="168" t="s">
        <v>972</v>
      </c>
      <c r="B20" s="117">
        <v>0</v>
      </c>
      <c r="C20" s="117">
        <v>0</v>
      </c>
      <c r="D20" s="156" t="e">
        <v>#DIV/0!</v>
      </c>
    </row>
    <row r="21" spans="1:4" ht="23.25" customHeight="1">
      <c r="A21" s="168" t="s">
        <v>982</v>
      </c>
      <c r="B21" s="117">
        <v>1315</v>
      </c>
      <c r="C21" s="117">
        <v>881</v>
      </c>
      <c r="D21" s="156">
        <v>0.6699619771863118</v>
      </c>
    </row>
    <row r="22" spans="1:4" ht="23.25" customHeight="1">
      <c r="A22" s="168" t="s">
        <v>1019</v>
      </c>
      <c r="B22" s="117">
        <v>13522</v>
      </c>
      <c r="C22" s="117">
        <v>6621</v>
      </c>
      <c r="D22" s="156">
        <v>0.48964650199674603</v>
      </c>
    </row>
    <row r="23" spans="1:4" ht="23.25" customHeight="1">
      <c r="A23" s="168" t="s">
        <v>1039</v>
      </c>
      <c r="B23" s="117">
        <v>2841</v>
      </c>
      <c r="C23" s="117">
        <v>986</v>
      </c>
      <c r="D23" s="156">
        <v>0.34706089405139035</v>
      </c>
    </row>
    <row r="24" spans="1:4" ht="23.25" customHeight="1">
      <c r="A24" s="168" t="s">
        <v>1084</v>
      </c>
      <c r="B24" s="117">
        <v>6346</v>
      </c>
      <c r="C24" s="117">
        <v>6818</v>
      </c>
      <c r="D24" s="156">
        <v>1.0743775606681374</v>
      </c>
    </row>
    <row r="25" spans="1:4" ht="30" customHeight="1">
      <c r="A25" s="168" t="s">
        <v>1124</v>
      </c>
      <c r="B25" s="117"/>
      <c r="C25" s="117">
        <v>2600</v>
      </c>
      <c r="D25" s="156" t="e">
        <v>#DIV/0!</v>
      </c>
    </row>
    <row r="26" spans="1:4" ht="30" customHeight="1">
      <c r="A26" s="168" t="s">
        <v>1125</v>
      </c>
      <c r="B26" s="117">
        <v>10204</v>
      </c>
      <c r="C26" s="117">
        <v>10412</v>
      </c>
      <c r="D26" s="156">
        <v>1.0203841630733046</v>
      </c>
    </row>
    <row r="27" spans="1:4" ht="23.25" customHeight="1">
      <c r="A27" s="117" t="s">
        <v>1131</v>
      </c>
      <c r="B27" s="117">
        <v>91</v>
      </c>
      <c r="C27" s="117">
        <v>100</v>
      </c>
      <c r="D27" s="156">
        <v>1.098901098901099</v>
      </c>
    </row>
    <row r="28" spans="1:4" ht="23.25" customHeight="1">
      <c r="A28" s="117" t="s">
        <v>1133</v>
      </c>
      <c r="B28" s="117">
        <v>3990</v>
      </c>
      <c r="C28" s="117">
        <v>12103</v>
      </c>
      <c r="D28" s="156">
        <v>3.033333333333333</v>
      </c>
    </row>
    <row r="29" spans="1:4" ht="23.25" customHeight="1">
      <c r="A29" s="114" t="s">
        <v>1415</v>
      </c>
      <c r="B29" s="117">
        <v>511000</v>
      </c>
      <c r="C29" s="117">
        <v>422000</v>
      </c>
      <c r="D29" s="156">
        <v>0.8258317025440313</v>
      </c>
    </row>
  </sheetData>
  <sheetProtection/>
  <mergeCells count="2">
    <mergeCell ref="A1:D1"/>
    <mergeCell ref="B2:C2"/>
  </mergeCells>
  <printOptions horizontalCentered="1"/>
  <pageMargins left="0.5902039723133478" right="0.5902039723133478" top="0.7874015748031497" bottom="0.5902039723133478" header="0.11804080384922779" footer="0.11804080384922779"/>
  <pageSetup firstPageNumber="0" useFirstPageNumber="1" fitToHeight="0" horizontalDpi="600" verticalDpi="600" orientation="portrait" paperSize="9" scale="90"/>
</worksheet>
</file>

<file path=xl/worksheets/sheet19.xml><?xml version="1.0" encoding="utf-8"?>
<worksheet xmlns="http://schemas.openxmlformats.org/spreadsheetml/2006/main" xmlns:r="http://schemas.openxmlformats.org/officeDocument/2006/relationships">
  <dimension ref="A1:D69"/>
  <sheetViews>
    <sheetView showGridLines="0" showZeros="0" zoomScale="93" zoomScaleNormal="93" workbookViewId="0" topLeftCell="A1">
      <pane ySplit="4" topLeftCell="A26" activePane="bottomLeft" state="frozen"/>
      <selection pane="bottomLeft" activeCell="A27" sqref="A27:B47"/>
    </sheetView>
  </sheetViews>
  <sheetFormatPr defaultColWidth="8.875" defaultRowHeight="13.5"/>
  <cols>
    <col min="1" max="1" width="37.625" style="171" customWidth="1"/>
    <col min="2" max="2" width="16.625" style="172" customWidth="1"/>
    <col min="3" max="3" width="31.125" style="171" customWidth="1"/>
    <col min="4" max="4" width="16.625" style="172" customWidth="1"/>
    <col min="5" max="16384" width="9.00390625" style="171" bestFit="1" customWidth="1"/>
  </cols>
  <sheetData>
    <row r="1" spans="1:4" s="170" customFormat="1" ht="24.75" customHeight="1">
      <c r="A1" s="173" t="s">
        <v>1617</v>
      </c>
      <c r="B1" s="174"/>
      <c r="C1" s="174"/>
      <c r="D1" s="174"/>
    </row>
    <row r="2" spans="1:4" ht="20.25" customHeight="1">
      <c r="A2" s="175" t="s">
        <v>1137</v>
      </c>
      <c r="D2" s="172" t="s">
        <v>1564</v>
      </c>
    </row>
    <row r="3" spans="1:4" ht="31.5" customHeight="1">
      <c r="A3" s="176" t="s">
        <v>1618</v>
      </c>
      <c r="B3" s="176"/>
      <c r="C3" s="176" t="s">
        <v>1619</v>
      </c>
      <c r="D3" s="176"/>
    </row>
    <row r="4" spans="1:4" ht="21.75" customHeight="1">
      <c r="A4" s="176" t="s">
        <v>45</v>
      </c>
      <c r="B4" s="176" t="s">
        <v>46</v>
      </c>
      <c r="C4" s="176" t="s">
        <v>45</v>
      </c>
      <c r="D4" s="176" t="s">
        <v>46</v>
      </c>
    </row>
    <row r="5" spans="1:4" ht="20.25" customHeight="1">
      <c r="A5" s="177" t="s">
        <v>1620</v>
      </c>
      <c r="B5" s="178">
        <v>48500</v>
      </c>
      <c r="C5" s="177" t="s">
        <v>1621</v>
      </c>
      <c r="D5" s="176">
        <v>422000</v>
      </c>
    </row>
    <row r="6" spans="1:4" ht="20.25" customHeight="1">
      <c r="A6" s="179" t="s">
        <v>1211</v>
      </c>
      <c r="B6" s="178">
        <f>SUM(B7,B51:B52,B57:B59)</f>
        <v>421500</v>
      </c>
      <c r="C6" s="179" t="s">
        <v>1416</v>
      </c>
      <c r="D6" s="176">
        <f>SUM(D7,D54:D57)</f>
        <v>48000</v>
      </c>
    </row>
    <row r="7" spans="1:4" ht="20.25" customHeight="1">
      <c r="A7" s="180" t="s">
        <v>1622</v>
      </c>
      <c r="B7" s="181">
        <f>SUM(B8,B15,B27)</f>
        <v>356000</v>
      </c>
      <c r="C7" s="180" t="s">
        <v>1623</v>
      </c>
      <c r="D7" s="182">
        <f>SUM(D8:D9)</f>
        <v>14803</v>
      </c>
    </row>
    <row r="8" spans="1:4" ht="20.25" customHeight="1">
      <c r="A8" s="180" t="s">
        <v>1624</v>
      </c>
      <c r="B8" s="181">
        <f>SUM(B9:B14)</f>
        <v>4945</v>
      </c>
      <c r="C8" s="180" t="s">
        <v>1625</v>
      </c>
      <c r="D8" s="183">
        <v>10740</v>
      </c>
    </row>
    <row r="9" spans="1:4" ht="20.25" customHeight="1">
      <c r="A9" s="184" t="s">
        <v>78</v>
      </c>
      <c r="B9" s="181"/>
      <c r="C9" s="180" t="s">
        <v>1626</v>
      </c>
      <c r="D9" s="183">
        <v>4063</v>
      </c>
    </row>
    <row r="10" spans="1:4" ht="20.25" customHeight="1">
      <c r="A10" s="184" t="s">
        <v>79</v>
      </c>
      <c r="B10" s="181">
        <v>809</v>
      </c>
      <c r="C10" s="180"/>
      <c r="D10" s="182">
        <v>0</v>
      </c>
    </row>
    <row r="11" spans="1:4" ht="20.25" customHeight="1">
      <c r="A11" s="184" t="s">
        <v>80</v>
      </c>
      <c r="B11" s="181">
        <v>1404</v>
      </c>
      <c r="C11" s="180" t="s">
        <v>1627</v>
      </c>
      <c r="D11" s="182">
        <v>0</v>
      </c>
    </row>
    <row r="12" spans="1:4" ht="20.25" customHeight="1">
      <c r="A12" s="184" t="s">
        <v>81</v>
      </c>
      <c r="B12" s="181">
        <v>22</v>
      </c>
      <c r="C12" s="180" t="s">
        <v>1627</v>
      </c>
      <c r="D12" s="182">
        <v>0</v>
      </c>
    </row>
    <row r="13" spans="1:4" ht="20.25" customHeight="1">
      <c r="A13" s="184" t="s">
        <v>1628</v>
      </c>
      <c r="B13" s="181">
        <v>2259</v>
      </c>
      <c r="C13" s="180" t="s">
        <v>1627</v>
      </c>
      <c r="D13" s="182">
        <v>0</v>
      </c>
    </row>
    <row r="14" spans="1:4" ht="20.25" customHeight="1">
      <c r="A14" s="185" t="s">
        <v>83</v>
      </c>
      <c r="B14" s="183">
        <v>451</v>
      </c>
      <c r="C14" s="180"/>
      <c r="D14" s="182"/>
    </row>
    <row r="15" spans="1:4" ht="20.25" customHeight="1">
      <c r="A15" s="184" t="s">
        <v>1629</v>
      </c>
      <c r="B15" s="181">
        <f>SUM(B16:B26)</f>
        <v>306055</v>
      </c>
      <c r="C15" s="180" t="s">
        <v>1627</v>
      </c>
      <c r="D15" s="182">
        <v>0</v>
      </c>
    </row>
    <row r="16" spans="1:4" ht="20.25" customHeight="1">
      <c r="A16" s="184" t="s">
        <v>85</v>
      </c>
      <c r="B16" s="181">
        <v>90</v>
      </c>
      <c r="C16" s="180" t="s">
        <v>1627</v>
      </c>
      <c r="D16" s="182">
        <v>0</v>
      </c>
    </row>
    <row r="17" spans="1:4" ht="20.25" customHeight="1">
      <c r="A17" s="186" t="s">
        <v>86</v>
      </c>
      <c r="B17" s="181">
        <v>8453</v>
      </c>
      <c r="C17" s="180" t="s">
        <v>1627</v>
      </c>
      <c r="D17" s="182">
        <v>0</v>
      </c>
    </row>
    <row r="18" spans="1:4" ht="20.25" customHeight="1">
      <c r="A18" s="187" t="s">
        <v>87</v>
      </c>
      <c r="B18" s="181">
        <v>52488</v>
      </c>
      <c r="C18" s="180" t="s">
        <v>1627</v>
      </c>
      <c r="D18" s="182">
        <v>0</v>
      </c>
    </row>
    <row r="19" spans="1:4" ht="20.25" customHeight="1">
      <c r="A19" s="187" t="s">
        <v>88</v>
      </c>
      <c r="B19" s="181">
        <v>790</v>
      </c>
      <c r="C19" s="180" t="s">
        <v>1627</v>
      </c>
      <c r="D19" s="182">
        <v>0</v>
      </c>
    </row>
    <row r="20" spans="1:4" ht="20.25" customHeight="1">
      <c r="A20" s="187" t="s">
        <v>1630</v>
      </c>
      <c r="B20" s="181"/>
      <c r="C20" s="180" t="s">
        <v>1627</v>
      </c>
      <c r="D20" s="182">
        <v>0</v>
      </c>
    </row>
    <row r="21" spans="1:4" ht="20.25" customHeight="1">
      <c r="A21" s="188" t="s">
        <v>1631</v>
      </c>
      <c r="B21" s="181">
        <v>194</v>
      </c>
      <c r="C21" s="180" t="s">
        <v>1627</v>
      </c>
      <c r="D21" s="182">
        <v>0</v>
      </c>
    </row>
    <row r="22" spans="1:4" ht="20.25" customHeight="1">
      <c r="A22" s="187" t="s">
        <v>92</v>
      </c>
      <c r="B22" s="181">
        <v>13879</v>
      </c>
      <c r="C22" s="187" t="s">
        <v>1627</v>
      </c>
      <c r="D22" s="182">
        <v>0</v>
      </c>
    </row>
    <row r="23" spans="1:4" ht="20.25" customHeight="1">
      <c r="A23" s="187" t="s">
        <v>93</v>
      </c>
      <c r="B23" s="181">
        <v>27112</v>
      </c>
      <c r="C23" s="186" t="s">
        <v>1627</v>
      </c>
      <c r="D23" s="182">
        <v>0</v>
      </c>
    </row>
    <row r="24" spans="1:4" ht="20.25" customHeight="1">
      <c r="A24" s="188" t="s">
        <v>1632</v>
      </c>
      <c r="B24" s="181">
        <v>2896</v>
      </c>
      <c r="C24" s="187" t="s">
        <v>1627</v>
      </c>
      <c r="D24" s="182">
        <v>0</v>
      </c>
    </row>
    <row r="25" spans="1:4" ht="20.25" customHeight="1">
      <c r="A25" s="187" t="s">
        <v>97</v>
      </c>
      <c r="B25" s="181">
        <v>26658</v>
      </c>
      <c r="C25" s="187" t="s">
        <v>1627</v>
      </c>
      <c r="D25" s="182">
        <v>0</v>
      </c>
    </row>
    <row r="26" spans="1:4" ht="20.25" customHeight="1">
      <c r="A26" s="187" t="s">
        <v>1633</v>
      </c>
      <c r="B26" s="181">
        <v>173495</v>
      </c>
      <c r="C26" s="187"/>
      <c r="D26" s="182">
        <v>0</v>
      </c>
    </row>
    <row r="27" spans="1:4" ht="20.25" customHeight="1">
      <c r="A27" s="187" t="s">
        <v>1634</v>
      </c>
      <c r="B27" s="181">
        <f>SUM(B28:B48)</f>
        <v>45000</v>
      </c>
      <c r="C27" s="187" t="s">
        <v>1627</v>
      </c>
      <c r="D27" s="182">
        <v>0</v>
      </c>
    </row>
    <row r="28" spans="1:4" ht="20.25" customHeight="1">
      <c r="A28" s="187" t="s">
        <v>121</v>
      </c>
      <c r="B28" s="181">
        <v>160</v>
      </c>
      <c r="C28" s="187" t="s">
        <v>1627</v>
      </c>
      <c r="D28" s="182">
        <v>0</v>
      </c>
    </row>
    <row r="29" spans="1:4" ht="20.25" customHeight="1">
      <c r="A29" s="187" t="s">
        <v>122</v>
      </c>
      <c r="B29" s="181"/>
      <c r="C29" s="180" t="s">
        <v>1627</v>
      </c>
      <c r="D29" s="182">
        <v>0</v>
      </c>
    </row>
    <row r="30" spans="1:4" ht="20.25" customHeight="1">
      <c r="A30" s="187" t="s">
        <v>123</v>
      </c>
      <c r="B30" s="181"/>
      <c r="C30" s="180" t="s">
        <v>1627</v>
      </c>
      <c r="D30" s="182">
        <v>0</v>
      </c>
    </row>
    <row r="31" spans="1:4" ht="20.25" customHeight="1">
      <c r="A31" s="187" t="s">
        <v>124</v>
      </c>
      <c r="B31" s="181"/>
      <c r="C31" s="180" t="s">
        <v>1627</v>
      </c>
      <c r="D31" s="182">
        <v>0</v>
      </c>
    </row>
    <row r="32" spans="1:4" ht="20.25" customHeight="1">
      <c r="A32" s="187" t="s">
        <v>125</v>
      </c>
      <c r="B32" s="181">
        <v>900</v>
      </c>
      <c r="C32" s="180" t="s">
        <v>1627</v>
      </c>
      <c r="D32" s="182">
        <v>0</v>
      </c>
    </row>
    <row r="33" spans="1:4" ht="20.25" customHeight="1">
      <c r="A33" s="187" t="s">
        <v>126</v>
      </c>
      <c r="B33" s="181">
        <v>600</v>
      </c>
      <c r="C33" s="180" t="s">
        <v>1627</v>
      </c>
      <c r="D33" s="182">
        <v>0</v>
      </c>
    </row>
    <row r="34" spans="1:4" ht="20.25" customHeight="1">
      <c r="A34" s="187" t="s">
        <v>127</v>
      </c>
      <c r="B34" s="181">
        <v>100</v>
      </c>
      <c r="C34" s="180" t="s">
        <v>1627</v>
      </c>
      <c r="D34" s="182">
        <v>0</v>
      </c>
    </row>
    <row r="35" spans="1:4" ht="20.25" customHeight="1">
      <c r="A35" s="187" t="s">
        <v>128</v>
      </c>
      <c r="B35" s="181">
        <v>1600</v>
      </c>
      <c r="C35" s="180" t="s">
        <v>1627</v>
      </c>
      <c r="D35" s="182">
        <v>0</v>
      </c>
    </row>
    <row r="36" spans="1:4" ht="20.25" customHeight="1">
      <c r="A36" s="187" t="s">
        <v>129</v>
      </c>
      <c r="B36" s="181">
        <v>1300</v>
      </c>
      <c r="C36" s="180" t="s">
        <v>1627</v>
      </c>
      <c r="D36" s="182">
        <v>0</v>
      </c>
    </row>
    <row r="37" spans="1:4" ht="20.25" customHeight="1">
      <c r="A37" s="187" t="s">
        <v>130</v>
      </c>
      <c r="B37" s="181">
        <v>4300</v>
      </c>
      <c r="C37" s="180" t="s">
        <v>1627</v>
      </c>
      <c r="D37" s="182">
        <v>0</v>
      </c>
    </row>
    <row r="38" spans="1:4" ht="20.25" customHeight="1">
      <c r="A38" s="187" t="s">
        <v>131</v>
      </c>
      <c r="B38" s="181">
        <v>1700</v>
      </c>
      <c r="C38" s="180" t="s">
        <v>1627</v>
      </c>
      <c r="D38" s="182">
        <v>0</v>
      </c>
    </row>
    <row r="39" spans="1:4" ht="20.25" customHeight="1">
      <c r="A39" s="187" t="s">
        <v>132</v>
      </c>
      <c r="B39" s="181">
        <v>30470</v>
      </c>
      <c r="C39" s="180" t="s">
        <v>1627</v>
      </c>
      <c r="D39" s="182">
        <v>0</v>
      </c>
    </row>
    <row r="40" spans="1:4" ht="20.25" customHeight="1">
      <c r="A40" s="187" t="s">
        <v>133</v>
      </c>
      <c r="B40" s="181"/>
      <c r="C40" s="180" t="s">
        <v>1627</v>
      </c>
      <c r="D40" s="182">
        <v>0</v>
      </c>
    </row>
    <row r="41" spans="1:4" ht="20.25" customHeight="1">
      <c r="A41" s="187" t="s">
        <v>134</v>
      </c>
      <c r="B41" s="181">
        <v>150</v>
      </c>
      <c r="C41" s="180" t="s">
        <v>1627</v>
      </c>
      <c r="D41" s="182">
        <v>0</v>
      </c>
    </row>
    <row r="42" spans="1:4" ht="20.25" customHeight="1">
      <c r="A42" s="187" t="s">
        <v>135</v>
      </c>
      <c r="B42" s="181">
        <v>100</v>
      </c>
      <c r="C42" s="180" t="s">
        <v>1627</v>
      </c>
      <c r="D42" s="182">
        <v>0</v>
      </c>
    </row>
    <row r="43" spans="1:4" ht="20.25" customHeight="1">
      <c r="A43" s="187" t="s">
        <v>136</v>
      </c>
      <c r="B43" s="181"/>
      <c r="C43" s="187" t="s">
        <v>1627</v>
      </c>
      <c r="D43" s="182">
        <v>0</v>
      </c>
    </row>
    <row r="44" spans="1:4" ht="20.25" customHeight="1">
      <c r="A44" s="187" t="s">
        <v>137</v>
      </c>
      <c r="B44" s="181">
        <v>20</v>
      </c>
      <c r="C44" s="187" t="s">
        <v>1627</v>
      </c>
      <c r="D44" s="182">
        <v>0</v>
      </c>
    </row>
    <row r="45" spans="1:4" ht="20.25" customHeight="1">
      <c r="A45" s="187" t="s">
        <v>138</v>
      </c>
      <c r="B45" s="181">
        <v>2500</v>
      </c>
      <c r="C45" s="187" t="s">
        <v>1627</v>
      </c>
      <c r="D45" s="182">
        <v>0</v>
      </c>
    </row>
    <row r="46" spans="1:4" ht="20.25" customHeight="1">
      <c r="A46" s="187" t="s">
        <v>139</v>
      </c>
      <c r="B46" s="181">
        <v>100</v>
      </c>
      <c r="C46" s="187"/>
      <c r="D46" s="182"/>
    </row>
    <row r="47" spans="1:4" ht="20.25" customHeight="1">
      <c r="A47" s="187" t="s">
        <v>1635</v>
      </c>
      <c r="B47" s="181">
        <v>1000</v>
      </c>
      <c r="C47" s="187" t="s">
        <v>1627</v>
      </c>
      <c r="D47" s="182">
        <v>0</v>
      </c>
    </row>
    <row r="48" spans="1:4" ht="20.25" customHeight="1">
      <c r="A48" s="189" t="s">
        <v>141</v>
      </c>
      <c r="B48" s="181"/>
      <c r="C48" s="187" t="s">
        <v>1627</v>
      </c>
      <c r="D48" s="182">
        <v>0</v>
      </c>
    </row>
    <row r="49" spans="1:4" ht="20.25" customHeight="1">
      <c r="A49" s="189"/>
      <c r="B49" s="181">
        <v>0</v>
      </c>
      <c r="C49" s="187" t="s">
        <v>1627</v>
      </c>
      <c r="D49" s="182">
        <v>0</v>
      </c>
    </row>
    <row r="50" spans="1:4" ht="20.25" customHeight="1">
      <c r="A50" s="189"/>
      <c r="B50" s="181">
        <v>0</v>
      </c>
      <c r="C50" s="180" t="s">
        <v>1636</v>
      </c>
      <c r="D50" s="182">
        <v>0</v>
      </c>
    </row>
    <row r="51" spans="1:4" ht="20.25" customHeight="1">
      <c r="A51" s="184" t="s">
        <v>1637</v>
      </c>
      <c r="B51" s="181"/>
      <c r="C51" s="184" t="s">
        <v>1638</v>
      </c>
      <c r="D51" s="182">
        <v>0</v>
      </c>
    </row>
    <row r="52" spans="1:4" ht="20.25" customHeight="1">
      <c r="A52" s="184" t="s">
        <v>1639</v>
      </c>
      <c r="B52" s="181">
        <f>SUM(B53:B56)</f>
        <v>15000</v>
      </c>
      <c r="C52" s="184" t="s">
        <v>1640</v>
      </c>
      <c r="D52" s="182">
        <v>0</v>
      </c>
    </row>
    <row r="53" spans="1:4" ht="20.25" customHeight="1">
      <c r="A53" s="184" t="s">
        <v>1641</v>
      </c>
      <c r="B53" s="181"/>
      <c r="C53" s="184" t="s">
        <v>1642</v>
      </c>
      <c r="D53" s="182">
        <v>0</v>
      </c>
    </row>
    <row r="54" spans="1:4" ht="19.5" customHeight="1">
      <c r="A54" s="184" t="s">
        <v>1643</v>
      </c>
      <c r="B54" s="181"/>
      <c r="C54" s="180" t="s">
        <v>1644</v>
      </c>
      <c r="D54" s="182"/>
    </row>
    <row r="55" spans="1:4" ht="20.25" customHeight="1">
      <c r="A55" s="184" t="s">
        <v>1645</v>
      </c>
      <c r="B55" s="181"/>
      <c r="C55" s="184" t="s">
        <v>1646</v>
      </c>
      <c r="D55" s="190">
        <v>33197</v>
      </c>
    </row>
    <row r="56" spans="1:4" ht="20.25" customHeight="1">
      <c r="A56" s="184" t="s">
        <v>1647</v>
      </c>
      <c r="B56" s="181">
        <v>15000</v>
      </c>
      <c r="C56" s="184" t="s">
        <v>1648</v>
      </c>
      <c r="D56" s="182"/>
    </row>
    <row r="57" spans="1:4" ht="20.25" customHeight="1">
      <c r="A57" s="184" t="s">
        <v>1649</v>
      </c>
      <c r="B57" s="190">
        <v>50500</v>
      </c>
      <c r="C57" s="184" t="s">
        <v>1650</v>
      </c>
      <c r="D57" s="182">
        <v>0</v>
      </c>
    </row>
    <row r="58" spans="1:4" ht="20.25" customHeight="1">
      <c r="A58" s="184" t="s">
        <v>1651</v>
      </c>
      <c r="B58" s="181"/>
      <c r="C58" s="180" t="s">
        <v>1627</v>
      </c>
      <c r="D58" s="182">
        <v>0</v>
      </c>
    </row>
    <row r="59" spans="1:4" ht="20.25" customHeight="1">
      <c r="A59" s="184" t="s">
        <v>1652</v>
      </c>
      <c r="B59" s="181">
        <v>0</v>
      </c>
      <c r="C59" s="184" t="s">
        <v>1627</v>
      </c>
      <c r="D59" s="182">
        <v>0</v>
      </c>
    </row>
    <row r="60" spans="1:4" ht="20.25" customHeight="1">
      <c r="A60" s="184" t="s">
        <v>1627</v>
      </c>
      <c r="B60" s="181">
        <v>0</v>
      </c>
      <c r="C60" s="184"/>
      <c r="D60" s="182">
        <v>0</v>
      </c>
    </row>
    <row r="61" spans="1:4" ht="20.25" customHeight="1">
      <c r="A61" s="184"/>
      <c r="B61" s="181">
        <v>0</v>
      </c>
      <c r="C61" s="184"/>
      <c r="D61" s="182">
        <v>0</v>
      </c>
    </row>
    <row r="62" spans="1:4" ht="20.25" customHeight="1">
      <c r="A62" s="184"/>
      <c r="B62" s="181">
        <v>0</v>
      </c>
      <c r="C62" s="184"/>
      <c r="D62" s="182">
        <v>0</v>
      </c>
    </row>
    <row r="63" spans="1:4" ht="20.25" customHeight="1">
      <c r="A63" s="184"/>
      <c r="B63" s="181">
        <v>0</v>
      </c>
      <c r="C63" s="184" t="s">
        <v>1627</v>
      </c>
      <c r="D63" s="182">
        <v>0</v>
      </c>
    </row>
    <row r="64" spans="1:4" ht="20.25" customHeight="1">
      <c r="A64" s="184"/>
      <c r="B64" s="181">
        <v>0</v>
      </c>
      <c r="C64" s="184" t="s">
        <v>1627</v>
      </c>
      <c r="D64" s="182">
        <v>0</v>
      </c>
    </row>
    <row r="65" spans="1:4" ht="20.25" customHeight="1">
      <c r="A65" s="184"/>
      <c r="B65" s="181">
        <v>0</v>
      </c>
      <c r="C65" s="184" t="s">
        <v>1627</v>
      </c>
      <c r="D65" s="182">
        <v>0</v>
      </c>
    </row>
    <row r="66" spans="1:4" ht="20.25" customHeight="1">
      <c r="A66" s="184"/>
      <c r="B66" s="181">
        <v>0</v>
      </c>
      <c r="C66" s="184" t="s">
        <v>1627</v>
      </c>
      <c r="D66" s="182">
        <v>0</v>
      </c>
    </row>
    <row r="67" spans="1:4" ht="20.25" customHeight="1">
      <c r="A67" s="184"/>
      <c r="B67" s="181">
        <v>0</v>
      </c>
      <c r="C67" s="184"/>
      <c r="D67" s="182">
        <v>0</v>
      </c>
    </row>
    <row r="68" spans="1:4" ht="20.25" customHeight="1">
      <c r="A68" s="184"/>
      <c r="B68" s="181">
        <v>0</v>
      </c>
      <c r="C68" s="184"/>
      <c r="D68" s="182">
        <v>0</v>
      </c>
    </row>
    <row r="69" spans="1:4" ht="20.25" customHeight="1">
      <c r="A69" s="191" t="s">
        <v>1653</v>
      </c>
      <c r="B69" s="178">
        <f>SUM(B5:B6)</f>
        <v>470000</v>
      </c>
      <c r="C69" s="192" t="s">
        <v>1654</v>
      </c>
      <c r="D69" s="176">
        <f>D5+D6</f>
        <v>470000</v>
      </c>
    </row>
    <row r="70" ht="20.25" customHeight="1"/>
    <row r="71" ht="20.25" customHeight="1"/>
    <row r="72" ht="20.25" customHeight="1"/>
    <row r="73" ht="20.25" customHeight="1"/>
    <row r="74" ht="20.25" customHeight="1"/>
    <row r="75" ht="20.25" customHeight="1"/>
    <row r="76" ht="20.25" customHeight="1"/>
  </sheetData>
  <sheetProtection/>
  <mergeCells count="3">
    <mergeCell ref="A1:D1"/>
    <mergeCell ref="A3:B3"/>
    <mergeCell ref="C3:D3"/>
  </mergeCells>
  <printOptions horizontalCentered="1"/>
  <pageMargins left="0.470080103461198" right="0.470080103461198" top="0.5902039723133478" bottom="0.470080103461198" header="0.309683488109919" footer="0.309683488109919"/>
  <pageSetup firstPageNumber="0" useFirstPageNumber="1" horizontalDpi="600" verticalDpi="600" orientation="portrait" paperSize="9" scale="80"/>
</worksheet>
</file>

<file path=xl/worksheets/sheet2.xml><?xml version="1.0" encoding="utf-8"?>
<worksheet xmlns="http://schemas.openxmlformats.org/spreadsheetml/2006/main" xmlns:r="http://schemas.openxmlformats.org/officeDocument/2006/relationships">
  <dimension ref="A1:I34"/>
  <sheetViews>
    <sheetView zoomScaleSheetLayoutView="100" workbookViewId="0" topLeftCell="A10">
      <selection activeCell="J38" sqref="J38"/>
    </sheetView>
  </sheetViews>
  <sheetFormatPr defaultColWidth="8.875" defaultRowHeight="13.5"/>
  <cols>
    <col min="1" max="16384" width="9.00390625" style="326" bestFit="1" customWidth="1"/>
  </cols>
  <sheetData>
    <row r="1" spans="8:9" ht="22.5" customHeight="1">
      <c r="H1" s="327"/>
      <c r="I1" s="327"/>
    </row>
    <row r="2" spans="8:9" ht="22.5" customHeight="1">
      <c r="H2" s="327"/>
      <c r="I2" s="327"/>
    </row>
    <row r="3" ht="22.5" customHeight="1">
      <c r="I3" s="334"/>
    </row>
    <row r="4" ht="22.5" customHeight="1">
      <c r="I4" s="334"/>
    </row>
    <row r="5" ht="22.5" customHeight="1">
      <c r="I5" s="334"/>
    </row>
    <row r="7" spans="1:9" ht="46.5" customHeight="1">
      <c r="A7" s="328" t="s">
        <v>6</v>
      </c>
      <c r="B7" s="328"/>
      <c r="C7" s="328"/>
      <c r="D7" s="328"/>
      <c r="E7" s="328"/>
      <c r="F7" s="328"/>
      <c r="G7" s="328"/>
      <c r="H7" s="328"/>
      <c r="I7" s="328"/>
    </row>
    <row r="8" spans="1:9" ht="48" customHeight="1">
      <c r="A8" s="329" t="s">
        <v>7</v>
      </c>
      <c r="B8" s="329"/>
      <c r="C8" s="329"/>
      <c r="D8" s="329"/>
      <c r="E8" s="329"/>
      <c r="F8" s="329"/>
      <c r="G8" s="329"/>
      <c r="H8" s="329"/>
      <c r="I8" s="329"/>
    </row>
    <row r="21" ht="35.25" customHeight="1"/>
    <row r="22" ht="35.25" customHeight="1"/>
    <row r="27" ht="15.75" customHeight="1">
      <c r="D27" s="330"/>
    </row>
    <row r="29" spans="1:9" ht="26.25" customHeight="1">
      <c r="A29" s="331">
        <v>44197</v>
      </c>
      <c r="B29" s="331"/>
      <c r="C29" s="331"/>
      <c r="D29" s="331"/>
      <c r="E29" s="331"/>
      <c r="F29" s="331"/>
      <c r="G29" s="331"/>
      <c r="H29" s="331"/>
      <c r="I29" s="331"/>
    </row>
    <row r="30" spans="1:9" ht="12" customHeight="1">
      <c r="A30" s="332"/>
      <c r="B30" s="332"/>
      <c r="C30" s="332"/>
      <c r="D30" s="332"/>
      <c r="E30" s="332"/>
      <c r="F30" s="332"/>
      <c r="G30" s="332"/>
      <c r="H30" s="332"/>
      <c r="I30" s="332"/>
    </row>
    <row r="31" spans="1:9" ht="47.25" customHeight="1">
      <c r="A31" s="333" t="s">
        <v>8</v>
      </c>
      <c r="B31" s="333"/>
      <c r="C31" s="333"/>
      <c r="D31" s="333"/>
      <c r="E31" s="333"/>
      <c r="F31" s="333"/>
      <c r="G31" s="333"/>
      <c r="H31" s="333"/>
      <c r="I31" s="333"/>
    </row>
    <row r="32" spans="1:9" ht="12" customHeight="1">
      <c r="A32" s="332"/>
      <c r="B32" s="332"/>
      <c r="C32" s="332"/>
      <c r="D32" s="332"/>
      <c r="E32" s="332"/>
      <c r="F32" s="332"/>
      <c r="G32" s="332"/>
      <c r="H32" s="332"/>
      <c r="I32" s="332"/>
    </row>
    <row r="33" spans="1:9" ht="12" customHeight="1">
      <c r="A33" s="332"/>
      <c r="B33" s="332"/>
      <c r="C33" s="332"/>
      <c r="D33" s="332"/>
      <c r="E33" s="332"/>
      <c r="F33" s="332"/>
      <c r="G33" s="332"/>
      <c r="H33" s="332"/>
      <c r="I33" s="332"/>
    </row>
    <row r="34" spans="1:9" ht="12" customHeight="1">
      <c r="A34" s="332"/>
      <c r="B34" s="332"/>
      <c r="C34" s="332"/>
      <c r="D34" s="332"/>
      <c r="E34" s="332"/>
      <c r="F34" s="332"/>
      <c r="G34" s="332"/>
      <c r="H34" s="332"/>
      <c r="I34" s="332"/>
    </row>
  </sheetData>
  <sheetProtection/>
  <mergeCells count="4">
    <mergeCell ref="A8:I8"/>
    <mergeCell ref="A29:I29"/>
    <mergeCell ref="A31:I31"/>
    <mergeCell ref="H1:I2"/>
  </mergeCells>
  <printOptions horizontalCentered="1"/>
  <pageMargins left="0.7874015748031497" right="0.5902039723133478" top="0.7874015748031497" bottom="0.9450207545062688" header="0.5117415443180114" footer="0.5117415443180114"/>
  <pageSetup firstPageNumber="0" useFirstPageNumber="1" horizontalDpi="600" verticalDpi="600"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E1277"/>
  <sheetViews>
    <sheetView showZeros="0" zoomScaleSheetLayoutView="100" workbookViewId="0" topLeftCell="A1237">
      <selection activeCell="D4" sqref="D4:D1277"/>
    </sheetView>
  </sheetViews>
  <sheetFormatPr defaultColWidth="8.875" defaultRowHeight="13.5"/>
  <cols>
    <col min="1" max="1" width="42.00390625" style="36" customWidth="1"/>
    <col min="2" max="2" width="14.625" style="36" customWidth="1"/>
    <col min="3" max="3" width="15.25390625" style="36" customWidth="1"/>
    <col min="4" max="4" width="13.625" style="36" customWidth="1"/>
    <col min="5" max="16384" width="9.00390625" style="36" bestFit="1" customWidth="1"/>
  </cols>
  <sheetData>
    <row r="1" spans="1:4" ht="40.5" customHeight="1">
      <c r="A1" s="153" t="s">
        <v>1655</v>
      </c>
      <c r="B1" s="153"/>
      <c r="C1" s="153"/>
      <c r="D1" s="153"/>
    </row>
    <row r="2" spans="1:3" s="2" customFormat="1" ht="30.75" customHeight="1">
      <c r="A2" s="92" t="s">
        <v>1656</v>
      </c>
      <c r="B2" s="27" t="s">
        <v>1564</v>
      </c>
      <c r="C2" s="119"/>
    </row>
    <row r="3" spans="1:4" ht="31.5" customHeight="1">
      <c r="A3" s="154" t="s">
        <v>45</v>
      </c>
      <c r="B3" s="155" t="s">
        <v>1612</v>
      </c>
      <c r="C3" s="155" t="s">
        <v>1613</v>
      </c>
      <c r="D3" s="42" t="s">
        <v>1616</v>
      </c>
    </row>
    <row r="4" spans="1:4" ht="14.25">
      <c r="A4" s="117" t="s">
        <v>162</v>
      </c>
      <c r="B4" s="117">
        <f>SUM(B5:B242)/2</f>
        <v>47022</v>
      </c>
      <c r="C4" s="117">
        <f>SUM(C5:C242)/2</f>
        <v>24431</v>
      </c>
      <c r="D4" s="156">
        <f>IF(B4&gt;0,C4/B4-1,0)</f>
        <v>-0.4804346901450385</v>
      </c>
    </row>
    <row r="5" spans="1:4" ht="14.25">
      <c r="A5" s="157" t="s">
        <v>163</v>
      </c>
      <c r="B5" s="117">
        <f>SUM(B6:B16)</f>
        <v>495</v>
      </c>
      <c r="C5" s="117">
        <f>SUM(C6:C16)</f>
        <v>479</v>
      </c>
      <c r="D5" s="156">
        <f aca="true" t="shared" si="0" ref="D5:D68">IF(B5&gt;0,C5/B5-1,0)</f>
        <v>-0.03232323232323231</v>
      </c>
    </row>
    <row r="6" spans="1:4" ht="14.25">
      <c r="A6" s="157" t="s">
        <v>164</v>
      </c>
      <c r="B6" s="158">
        <v>430</v>
      </c>
      <c r="C6" s="158">
        <v>430</v>
      </c>
      <c r="D6" s="156">
        <f t="shared" si="0"/>
        <v>0</v>
      </c>
    </row>
    <row r="7" spans="1:4" ht="14.25">
      <c r="A7" s="157" t="s">
        <v>165</v>
      </c>
      <c r="B7" s="158">
        <v>0</v>
      </c>
      <c r="C7" s="158">
        <v>0</v>
      </c>
      <c r="D7" s="156">
        <f t="shared" si="0"/>
        <v>0</v>
      </c>
    </row>
    <row r="8" spans="1:4" ht="14.25">
      <c r="A8" s="159" t="s">
        <v>166</v>
      </c>
      <c r="B8" s="158">
        <v>0</v>
      </c>
      <c r="C8" s="158">
        <v>0</v>
      </c>
      <c r="D8" s="156">
        <f t="shared" si="0"/>
        <v>0</v>
      </c>
    </row>
    <row r="9" spans="1:4" ht="14.25">
      <c r="A9" s="159" t="s">
        <v>167</v>
      </c>
      <c r="B9" s="158">
        <v>0</v>
      </c>
      <c r="C9" s="158">
        <v>0</v>
      </c>
      <c r="D9" s="156">
        <f t="shared" si="0"/>
        <v>0</v>
      </c>
    </row>
    <row r="10" spans="1:4" ht="14.25">
      <c r="A10" s="159" t="s">
        <v>168</v>
      </c>
      <c r="B10" s="158">
        <v>0</v>
      </c>
      <c r="C10" s="158">
        <v>0</v>
      </c>
      <c r="D10" s="156">
        <f t="shared" si="0"/>
        <v>0</v>
      </c>
    </row>
    <row r="11" spans="1:4" ht="14.25">
      <c r="A11" s="117" t="s">
        <v>169</v>
      </c>
      <c r="B11" s="158">
        <v>0</v>
      </c>
      <c r="C11" s="158">
        <v>0</v>
      </c>
      <c r="D11" s="156">
        <f t="shared" si="0"/>
        <v>0</v>
      </c>
    </row>
    <row r="12" spans="1:4" ht="14.25">
      <c r="A12" s="117" t="s">
        <v>170</v>
      </c>
      <c r="B12" s="158">
        <v>0</v>
      </c>
      <c r="C12" s="158">
        <v>0</v>
      </c>
      <c r="D12" s="156">
        <f t="shared" si="0"/>
        <v>0</v>
      </c>
    </row>
    <row r="13" spans="1:4" ht="14.25">
      <c r="A13" s="117" t="s">
        <v>171</v>
      </c>
      <c r="B13" s="158">
        <v>40</v>
      </c>
      <c r="C13" s="158">
        <v>40</v>
      </c>
      <c r="D13" s="156">
        <f t="shared" si="0"/>
        <v>0</v>
      </c>
    </row>
    <row r="14" spans="1:4" ht="14.25">
      <c r="A14" s="117" t="s">
        <v>172</v>
      </c>
      <c r="B14" s="158">
        <v>0</v>
      </c>
      <c r="C14" s="158">
        <v>0</v>
      </c>
      <c r="D14" s="156">
        <f t="shared" si="0"/>
        <v>0</v>
      </c>
    </row>
    <row r="15" spans="1:4" ht="14.25">
      <c r="A15" s="117" t="s">
        <v>173</v>
      </c>
      <c r="B15" s="158">
        <v>0</v>
      </c>
      <c r="C15" s="158">
        <v>0</v>
      </c>
      <c r="D15" s="156">
        <f t="shared" si="0"/>
        <v>0</v>
      </c>
    </row>
    <row r="16" spans="1:4" ht="14.25">
      <c r="A16" s="117" t="s">
        <v>174</v>
      </c>
      <c r="B16" s="158">
        <v>25</v>
      </c>
      <c r="C16" s="158">
        <v>9</v>
      </c>
      <c r="D16" s="156">
        <f t="shared" si="0"/>
        <v>-0.64</v>
      </c>
    </row>
    <row r="17" spans="1:4" ht="14.25">
      <c r="A17" s="157" t="s">
        <v>175</v>
      </c>
      <c r="B17" s="117">
        <f>SUM(B18:B25)</f>
        <v>445</v>
      </c>
      <c r="C17" s="117">
        <f>SUM(C18:C25)</f>
        <v>378</v>
      </c>
      <c r="D17" s="156">
        <f t="shared" si="0"/>
        <v>-0.15056179775280898</v>
      </c>
    </row>
    <row r="18" spans="1:4" ht="14.25">
      <c r="A18" s="157" t="s">
        <v>164</v>
      </c>
      <c r="B18" s="158">
        <v>350</v>
      </c>
      <c r="C18" s="158">
        <v>342</v>
      </c>
      <c r="D18" s="156">
        <f t="shared" si="0"/>
        <v>-0.02285714285714291</v>
      </c>
    </row>
    <row r="19" spans="1:4" ht="14.25">
      <c r="A19" s="157" t="s">
        <v>165</v>
      </c>
      <c r="B19" s="158">
        <v>0</v>
      </c>
      <c r="C19" s="158">
        <v>0</v>
      </c>
      <c r="D19" s="156">
        <f t="shared" si="0"/>
        <v>0</v>
      </c>
    </row>
    <row r="20" spans="1:4" ht="14.25">
      <c r="A20" s="159" t="s">
        <v>166</v>
      </c>
      <c r="B20" s="158">
        <v>0</v>
      </c>
      <c r="C20" s="158">
        <v>0</v>
      </c>
      <c r="D20" s="156">
        <f t="shared" si="0"/>
        <v>0</v>
      </c>
    </row>
    <row r="21" spans="1:4" ht="14.25">
      <c r="A21" s="159" t="s">
        <v>176</v>
      </c>
      <c r="B21" s="158">
        <v>0</v>
      </c>
      <c r="C21" s="158">
        <v>36</v>
      </c>
      <c r="D21" s="156">
        <f t="shared" si="0"/>
        <v>0</v>
      </c>
    </row>
    <row r="22" spans="1:4" ht="14.25">
      <c r="A22" s="159" t="s">
        <v>177</v>
      </c>
      <c r="B22" s="158">
        <v>0</v>
      </c>
      <c r="C22" s="158">
        <v>0</v>
      </c>
      <c r="D22" s="156">
        <f t="shared" si="0"/>
        <v>0</v>
      </c>
    </row>
    <row r="23" spans="1:4" ht="14.25">
      <c r="A23" s="159" t="s">
        <v>178</v>
      </c>
      <c r="B23" s="158">
        <v>0</v>
      </c>
      <c r="C23" s="158">
        <v>0</v>
      </c>
      <c r="D23" s="156">
        <f t="shared" si="0"/>
        <v>0</v>
      </c>
    </row>
    <row r="24" spans="1:4" ht="14.25">
      <c r="A24" s="159" t="s">
        <v>173</v>
      </c>
      <c r="B24" s="158">
        <v>0</v>
      </c>
      <c r="C24" s="158">
        <v>0</v>
      </c>
      <c r="D24" s="156">
        <f t="shared" si="0"/>
        <v>0</v>
      </c>
    </row>
    <row r="25" spans="1:4" ht="14.25">
      <c r="A25" s="159" t="s">
        <v>179</v>
      </c>
      <c r="B25" s="158">
        <v>95</v>
      </c>
      <c r="C25" s="158"/>
      <c r="D25" s="156">
        <f t="shared" si="0"/>
        <v>-1</v>
      </c>
    </row>
    <row r="26" spans="1:4" ht="14.25">
      <c r="A26" s="157" t="s">
        <v>180</v>
      </c>
      <c r="B26" s="117">
        <f>SUM(B27:B36)</f>
        <v>11577</v>
      </c>
      <c r="C26" s="117">
        <f>SUM(C27:C36)</f>
        <v>9187</v>
      </c>
      <c r="D26" s="156">
        <f t="shared" si="0"/>
        <v>-0.2064438110045781</v>
      </c>
    </row>
    <row r="27" spans="1:4" ht="14.25">
      <c r="A27" s="157" t="s">
        <v>164</v>
      </c>
      <c r="B27" s="158">
        <v>8064</v>
      </c>
      <c r="C27" s="158">
        <v>8064</v>
      </c>
      <c r="D27" s="156">
        <f t="shared" si="0"/>
        <v>0</v>
      </c>
    </row>
    <row r="28" spans="1:4" ht="14.25">
      <c r="A28" s="157" t="s">
        <v>165</v>
      </c>
      <c r="B28" s="158">
        <v>0</v>
      </c>
      <c r="C28" s="158">
        <v>0</v>
      </c>
      <c r="D28" s="156">
        <f t="shared" si="0"/>
        <v>0</v>
      </c>
    </row>
    <row r="29" spans="1:4" ht="14.25">
      <c r="A29" s="159" t="s">
        <v>166</v>
      </c>
      <c r="B29" s="158">
        <v>484</v>
      </c>
      <c r="C29" s="158">
        <v>484</v>
      </c>
      <c r="D29" s="156">
        <f t="shared" si="0"/>
        <v>0</v>
      </c>
    </row>
    <row r="30" spans="1:4" ht="14.25">
      <c r="A30" s="159" t="s">
        <v>181</v>
      </c>
      <c r="B30" s="158">
        <v>0</v>
      </c>
      <c r="C30" s="158">
        <v>0</v>
      </c>
      <c r="D30" s="156">
        <f t="shared" si="0"/>
        <v>0</v>
      </c>
    </row>
    <row r="31" spans="1:4" ht="14.25">
      <c r="A31" s="159" t="s">
        <v>1657</v>
      </c>
      <c r="B31" s="158">
        <v>0</v>
      </c>
      <c r="C31" s="158">
        <v>0</v>
      </c>
      <c r="D31" s="156">
        <f t="shared" si="0"/>
        <v>0</v>
      </c>
    </row>
    <row r="32" spans="1:4" ht="14.25">
      <c r="A32" s="160" t="s">
        <v>183</v>
      </c>
      <c r="B32" s="158">
        <v>46</v>
      </c>
      <c r="C32" s="158">
        <v>46</v>
      </c>
      <c r="D32" s="156">
        <f t="shared" si="0"/>
        <v>0</v>
      </c>
    </row>
    <row r="33" spans="1:4" ht="14.25">
      <c r="A33" s="157" t="s">
        <v>184</v>
      </c>
      <c r="B33" s="158">
        <v>360</v>
      </c>
      <c r="C33" s="158">
        <v>360</v>
      </c>
      <c r="D33" s="156">
        <f t="shared" si="0"/>
        <v>0</v>
      </c>
    </row>
    <row r="34" spans="1:4" ht="14.25">
      <c r="A34" s="159" t="s">
        <v>185</v>
      </c>
      <c r="B34" s="158">
        <v>0</v>
      </c>
      <c r="C34" s="158">
        <v>0</v>
      </c>
      <c r="D34" s="156">
        <f t="shared" si="0"/>
        <v>0</v>
      </c>
    </row>
    <row r="35" spans="1:4" ht="14.25">
      <c r="A35" s="159" t="s">
        <v>173</v>
      </c>
      <c r="B35" s="158">
        <v>181</v>
      </c>
      <c r="C35" s="158">
        <v>181</v>
      </c>
      <c r="D35" s="156">
        <f t="shared" si="0"/>
        <v>0</v>
      </c>
    </row>
    <row r="36" spans="1:4" ht="14.25">
      <c r="A36" s="159" t="s">
        <v>186</v>
      </c>
      <c r="B36" s="158">
        <v>2442</v>
      </c>
      <c r="C36" s="158">
        <v>52</v>
      </c>
      <c r="D36" s="156">
        <f t="shared" si="0"/>
        <v>-0.9787059787059788</v>
      </c>
    </row>
    <row r="37" spans="1:4" ht="14.25">
      <c r="A37" s="157" t="s">
        <v>187</v>
      </c>
      <c r="B37" s="117">
        <f>SUM(B38:B47)</f>
        <v>1114</v>
      </c>
      <c r="C37" s="117">
        <f>SUM(C38:C47)</f>
        <v>831</v>
      </c>
      <c r="D37" s="156">
        <f t="shared" si="0"/>
        <v>-0.2540394973070018</v>
      </c>
    </row>
    <row r="38" spans="1:4" ht="14.25">
      <c r="A38" s="157" t="s">
        <v>164</v>
      </c>
      <c r="B38" s="158">
        <v>515</v>
      </c>
      <c r="C38" s="158">
        <v>515</v>
      </c>
      <c r="D38" s="156">
        <f t="shared" si="0"/>
        <v>0</v>
      </c>
    </row>
    <row r="39" spans="1:4" ht="14.25">
      <c r="A39" s="157" t="s">
        <v>165</v>
      </c>
      <c r="B39" s="158">
        <v>0</v>
      </c>
      <c r="C39" s="158">
        <v>0</v>
      </c>
      <c r="D39" s="156">
        <f t="shared" si="0"/>
        <v>0</v>
      </c>
    </row>
    <row r="40" spans="1:4" ht="14.25">
      <c r="A40" s="159" t="s">
        <v>166</v>
      </c>
      <c r="B40" s="158">
        <v>0</v>
      </c>
      <c r="C40" s="158">
        <v>0</v>
      </c>
      <c r="D40" s="156">
        <f t="shared" si="0"/>
        <v>0</v>
      </c>
    </row>
    <row r="41" spans="1:4" ht="14.25">
      <c r="A41" s="159" t="s">
        <v>188</v>
      </c>
      <c r="B41" s="158">
        <v>0</v>
      </c>
      <c r="C41" s="158">
        <v>0</v>
      </c>
      <c r="D41" s="156">
        <f t="shared" si="0"/>
        <v>0</v>
      </c>
    </row>
    <row r="42" spans="1:4" ht="14.25">
      <c r="A42" s="159" t="s">
        <v>189</v>
      </c>
      <c r="B42" s="158">
        <v>0</v>
      </c>
      <c r="C42" s="158">
        <v>0</v>
      </c>
      <c r="D42" s="156">
        <f t="shared" si="0"/>
        <v>0</v>
      </c>
    </row>
    <row r="43" spans="1:4" ht="14.25">
      <c r="A43" s="157" t="s">
        <v>190</v>
      </c>
      <c r="B43" s="158">
        <v>0</v>
      </c>
      <c r="C43" s="158">
        <v>0</v>
      </c>
      <c r="D43" s="156">
        <f t="shared" si="0"/>
        <v>0</v>
      </c>
    </row>
    <row r="44" spans="1:4" ht="14.25">
      <c r="A44" s="157" t="s">
        <v>191</v>
      </c>
      <c r="B44" s="158">
        <v>0</v>
      </c>
      <c r="C44" s="158">
        <v>0</v>
      </c>
      <c r="D44" s="156">
        <f t="shared" si="0"/>
        <v>0</v>
      </c>
    </row>
    <row r="45" spans="1:4" ht="14.25">
      <c r="A45" s="157" t="s">
        <v>192</v>
      </c>
      <c r="B45" s="158">
        <v>4</v>
      </c>
      <c r="C45" s="158">
        <v>4</v>
      </c>
      <c r="D45" s="156">
        <f t="shared" si="0"/>
        <v>0</v>
      </c>
    </row>
    <row r="46" spans="1:4" ht="14.25">
      <c r="A46" s="157" t="s">
        <v>173</v>
      </c>
      <c r="B46" s="158">
        <v>0</v>
      </c>
      <c r="C46" s="158">
        <v>0</v>
      </c>
      <c r="D46" s="156">
        <f t="shared" si="0"/>
        <v>0</v>
      </c>
    </row>
    <row r="47" spans="1:4" ht="14.25">
      <c r="A47" s="159" t="s">
        <v>193</v>
      </c>
      <c r="B47" s="158">
        <v>595</v>
      </c>
      <c r="C47" s="158">
        <v>312</v>
      </c>
      <c r="D47" s="156">
        <f t="shared" si="0"/>
        <v>-0.4756302521008403</v>
      </c>
    </row>
    <row r="48" spans="1:4" ht="14.25">
      <c r="A48" s="159" t="s">
        <v>194</v>
      </c>
      <c r="B48" s="117">
        <f>SUM(B49:B58)</f>
        <v>973</v>
      </c>
      <c r="C48" s="117">
        <f>SUM(C49:C58)</f>
        <v>955</v>
      </c>
      <c r="D48" s="156">
        <f t="shared" si="0"/>
        <v>-0.018499486125385434</v>
      </c>
    </row>
    <row r="49" spans="1:4" ht="14.25">
      <c r="A49" s="159" t="s">
        <v>164</v>
      </c>
      <c r="B49" s="158">
        <v>285</v>
      </c>
      <c r="C49" s="158">
        <v>275</v>
      </c>
      <c r="D49" s="156">
        <f t="shared" si="0"/>
        <v>-0.03508771929824561</v>
      </c>
    </row>
    <row r="50" spans="1:4" ht="14.25">
      <c r="A50" s="117" t="s">
        <v>165</v>
      </c>
      <c r="B50" s="158">
        <v>0</v>
      </c>
      <c r="C50" s="158">
        <v>0</v>
      </c>
      <c r="D50" s="156">
        <f t="shared" si="0"/>
        <v>0</v>
      </c>
    </row>
    <row r="51" spans="1:4" ht="14.25">
      <c r="A51" s="157" t="s">
        <v>166</v>
      </c>
      <c r="B51" s="158">
        <v>0</v>
      </c>
      <c r="C51" s="158">
        <v>0</v>
      </c>
      <c r="D51" s="156">
        <f t="shared" si="0"/>
        <v>0</v>
      </c>
    </row>
    <row r="52" spans="1:4" ht="14.25">
      <c r="A52" s="157" t="s">
        <v>195</v>
      </c>
      <c r="B52" s="158">
        <v>0</v>
      </c>
      <c r="C52" s="158">
        <v>0</v>
      </c>
      <c r="D52" s="156">
        <f t="shared" si="0"/>
        <v>0</v>
      </c>
    </row>
    <row r="53" spans="1:4" ht="14.25">
      <c r="A53" s="157" t="s">
        <v>196</v>
      </c>
      <c r="B53" s="158">
        <v>0</v>
      </c>
      <c r="C53" s="158">
        <v>0</v>
      </c>
      <c r="D53" s="156">
        <f t="shared" si="0"/>
        <v>0</v>
      </c>
    </row>
    <row r="54" spans="1:4" ht="14.25">
      <c r="A54" s="159" t="s">
        <v>197</v>
      </c>
      <c r="B54" s="158">
        <v>0</v>
      </c>
      <c r="C54" s="158">
        <v>0</v>
      </c>
      <c r="D54" s="156">
        <f t="shared" si="0"/>
        <v>0</v>
      </c>
    </row>
    <row r="55" spans="1:4" ht="14.25">
      <c r="A55" s="159" t="s">
        <v>198</v>
      </c>
      <c r="B55" s="158">
        <v>500</v>
      </c>
      <c r="C55" s="158">
        <v>500</v>
      </c>
      <c r="D55" s="156">
        <f t="shared" si="0"/>
        <v>0</v>
      </c>
    </row>
    <row r="56" spans="1:4" ht="14.25">
      <c r="A56" s="159" t="s">
        <v>199</v>
      </c>
      <c r="B56" s="158">
        <v>0</v>
      </c>
      <c r="C56" s="158">
        <v>0</v>
      </c>
      <c r="D56" s="156">
        <f t="shared" si="0"/>
        <v>0</v>
      </c>
    </row>
    <row r="57" spans="1:4" ht="14.25">
      <c r="A57" s="157" t="s">
        <v>173</v>
      </c>
      <c r="B57" s="158">
        <v>0</v>
      </c>
      <c r="C57" s="158">
        <v>0</v>
      </c>
      <c r="D57" s="156">
        <f t="shared" si="0"/>
        <v>0</v>
      </c>
    </row>
    <row r="58" spans="1:4" ht="14.25">
      <c r="A58" s="159" t="s">
        <v>200</v>
      </c>
      <c r="B58" s="158">
        <v>188</v>
      </c>
      <c r="C58" s="158">
        <v>180</v>
      </c>
      <c r="D58" s="156">
        <f t="shared" si="0"/>
        <v>-0.04255319148936165</v>
      </c>
    </row>
    <row r="59" spans="1:4" ht="14.25">
      <c r="A59" s="160" t="s">
        <v>201</v>
      </c>
      <c r="B59" s="117">
        <f>SUM(B60:B69)</f>
        <v>3385</v>
      </c>
      <c r="C59" s="117">
        <f>SUM(C60:C69)</f>
        <v>3260</v>
      </c>
      <c r="D59" s="156">
        <f t="shared" si="0"/>
        <v>-0.03692762186115217</v>
      </c>
    </row>
    <row r="60" spans="1:4" ht="14.25">
      <c r="A60" s="159" t="s">
        <v>164</v>
      </c>
      <c r="B60" s="158">
        <v>963</v>
      </c>
      <c r="C60" s="158">
        <v>953</v>
      </c>
      <c r="D60" s="156">
        <f t="shared" si="0"/>
        <v>-0.010384215991692591</v>
      </c>
    </row>
    <row r="61" spans="1:4" ht="14.25">
      <c r="A61" s="117" t="s">
        <v>165</v>
      </c>
      <c r="B61" s="158">
        <v>3</v>
      </c>
      <c r="C61" s="158">
        <v>3</v>
      </c>
      <c r="D61" s="156">
        <f t="shared" si="0"/>
        <v>0</v>
      </c>
    </row>
    <row r="62" spans="1:4" ht="14.25">
      <c r="A62" s="117" t="s">
        <v>166</v>
      </c>
      <c r="B62" s="158">
        <v>0</v>
      </c>
      <c r="C62" s="158">
        <v>0</v>
      </c>
      <c r="D62" s="156">
        <f t="shared" si="0"/>
        <v>0</v>
      </c>
    </row>
    <row r="63" spans="1:4" ht="14.25">
      <c r="A63" s="117" t="s">
        <v>202</v>
      </c>
      <c r="B63" s="158">
        <v>0</v>
      </c>
      <c r="C63" s="158">
        <v>0</v>
      </c>
      <c r="D63" s="156">
        <f t="shared" si="0"/>
        <v>0</v>
      </c>
    </row>
    <row r="64" spans="1:4" ht="14.25">
      <c r="A64" s="117" t="s">
        <v>203</v>
      </c>
      <c r="B64" s="158">
        <v>12</v>
      </c>
      <c r="C64" s="158">
        <v>12</v>
      </c>
      <c r="D64" s="156">
        <f t="shared" si="0"/>
        <v>0</v>
      </c>
    </row>
    <row r="65" spans="1:4" ht="14.25">
      <c r="A65" s="117" t="s">
        <v>204</v>
      </c>
      <c r="B65" s="158">
        <v>0</v>
      </c>
      <c r="C65" s="158">
        <v>0</v>
      </c>
      <c r="D65" s="156">
        <f t="shared" si="0"/>
        <v>0</v>
      </c>
    </row>
    <row r="66" spans="1:4" ht="14.25">
      <c r="A66" s="157" t="s">
        <v>205</v>
      </c>
      <c r="B66" s="158">
        <v>0</v>
      </c>
      <c r="C66" s="158">
        <v>0</v>
      </c>
      <c r="D66" s="156">
        <f t="shared" si="0"/>
        <v>0</v>
      </c>
    </row>
    <row r="67" spans="1:4" ht="14.25">
      <c r="A67" s="159" t="s">
        <v>206</v>
      </c>
      <c r="B67" s="158">
        <v>210</v>
      </c>
      <c r="C67" s="158">
        <v>210</v>
      </c>
      <c r="D67" s="156">
        <f t="shared" si="0"/>
        <v>0</v>
      </c>
    </row>
    <row r="68" spans="1:4" ht="14.25">
      <c r="A68" s="159" t="s">
        <v>173</v>
      </c>
      <c r="B68" s="158">
        <v>1931</v>
      </c>
      <c r="C68" s="158">
        <v>1847</v>
      </c>
      <c r="D68" s="156">
        <f t="shared" si="0"/>
        <v>-0.04350077679958575</v>
      </c>
    </row>
    <row r="69" spans="1:4" ht="14.25">
      <c r="A69" s="159" t="s">
        <v>207</v>
      </c>
      <c r="B69" s="158">
        <v>266</v>
      </c>
      <c r="C69" s="158">
        <v>235</v>
      </c>
      <c r="D69" s="156">
        <f aca="true" t="shared" si="1" ref="D69:D132">IF(B69&gt;0,C69/B69-1,0)</f>
        <v>-0.11654135338345861</v>
      </c>
    </row>
    <row r="70" spans="1:4" ht="14.25">
      <c r="A70" s="157" t="s">
        <v>208</v>
      </c>
      <c r="B70" s="117">
        <f>SUM(B71:B77)</f>
        <v>2577</v>
      </c>
      <c r="C70" s="117">
        <f>SUM(C71:C77)</f>
        <v>2150</v>
      </c>
      <c r="D70" s="156">
        <f t="shared" si="1"/>
        <v>-0.16569654637175013</v>
      </c>
    </row>
    <row r="71" spans="1:4" ht="14.25">
      <c r="A71" s="157" t="s">
        <v>164</v>
      </c>
      <c r="B71" s="158">
        <v>1420</v>
      </c>
      <c r="C71" s="158">
        <v>1420</v>
      </c>
      <c r="D71" s="156">
        <f t="shared" si="1"/>
        <v>0</v>
      </c>
    </row>
    <row r="72" spans="1:4" ht="14.25">
      <c r="A72" s="157" t="s">
        <v>165</v>
      </c>
      <c r="B72" s="158">
        <v>0</v>
      </c>
      <c r="C72" s="158">
        <v>0</v>
      </c>
      <c r="D72" s="156">
        <f t="shared" si="1"/>
        <v>0</v>
      </c>
    </row>
    <row r="73" spans="1:4" ht="14.25">
      <c r="A73" s="159" t="s">
        <v>166</v>
      </c>
      <c r="B73" s="158">
        <v>0</v>
      </c>
      <c r="C73" s="158">
        <v>0</v>
      </c>
      <c r="D73" s="156">
        <f t="shared" si="1"/>
        <v>0</v>
      </c>
    </row>
    <row r="74" spans="1:4" ht="14.25">
      <c r="A74" s="157" t="s">
        <v>205</v>
      </c>
      <c r="B74" s="158">
        <v>0</v>
      </c>
      <c r="C74" s="158">
        <v>0</v>
      </c>
      <c r="D74" s="156">
        <f t="shared" si="1"/>
        <v>0</v>
      </c>
    </row>
    <row r="75" spans="1:4" ht="14.25">
      <c r="A75" s="159" t="s">
        <v>1658</v>
      </c>
      <c r="B75" s="158"/>
      <c r="C75" s="158"/>
      <c r="D75" s="156">
        <f t="shared" si="1"/>
        <v>0</v>
      </c>
    </row>
    <row r="76" spans="1:4" ht="14.25">
      <c r="A76" s="159" t="s">
        <v>173</v>
      </c>
      <c r="B76" s="158">
        <v>0</v>
      </c>
      <c r="C76" s="158">
        <v>0</v>
      </c>
      <c r="D76" s="156">
        <f t="shared" si="1"/>
        <v>0</v>
      </c>
    </row>
    <row r="77" spans="1:4" ht="14.25">
      <c r="A77" s="159" t="s">
        <v>214</v>
      </c>
      <c r="B77" s="158">
        <v>1157</v>
      </c>
      <c r="C77" s="158">
        <v>730</v>
      </c>
      <c r="D77" s="156">
        <f t="shared" si="1"/>
        <v>-0.3690579083837511</v>
      </c>
    </row>
    <row r="78" spans="1:4" ht="14.25">
      <c r="A78" s="159" t="s">
        <v>215</v>
      </c>
      <c r="B78" s="117">
        <f>SUM(B79:B86)</f>
        <v>965</v>
      </c>
      <c r="C78" s="117">
        <f>SUM(C79:C86)</f>
        <v>965</v>
      </c>
      <c r="D78" s="156">
        <f t="shared" si="1"/>
        <v>0</v>
      </c>
    </row>
    <row r="79" spans="1:4" ht="14.25">
      <c r="A79" s="157" t="s">
        <v>164</v>
      </c>
      <c r="B79" s="158">
        <v>301</v>
      </c>
      <c r="C79" s="158">
        <v>301</v>
      </c>
      <c r="D79" s="156">
        <f t="shared" si="1"/>
        <v>0</v>
      </c>
    </row>
    <row r="80" spans="1:4" ht="14.25">
      <c r="A80" s="157" t="s">
        <v>165</v>
      </c>
      <c r="B80" s="158">
        <v>0</v>
      </c>
      <c r="C80" s="158">
        <v>0</v>
      </c>
      <c r="D80" s="156">
        <f t="shared" si="1"/>
        <v>0</v>
      </c>
    </row>
    <row r="81" spans="1:4" ht="14.25">
      <c r="A81" s="157" t="s">
        <v>166</v>
      </c>
      <c r="B81" s="158">
        <v>0</v>
      </c>
      <c r="C81" s="158">
        <v>0</v>
      </c>
      <c r="D81" s="156">
        <f t="shared" si="1"/>
        <v>0</v>
      </c>
    </row>
    <row r="82" spans="1:4" ht="14.25">
      <c r="A82" s="161" t="s">
        <v>216</v>
      </c>
      <c r="B82" s="158">
        <v>56</v>
      </c>
      <c r="C82" s="158">
        <v>56</v>
      </c>
      <c r="D82" s="156">
        <f t="shared" si="1"/>
        <v>0</v>
      </c>
    </row>
    <row r="83" spans="1:4" ht="14.25">
      <c r="A83" s="159" t="s">
        <v>217</v>
      </c>
      <c r="B83" s="158">
        <v>0</v>
      </c>
      <c r="C83" s="158">
        <v>0</v>
      </c>
      <c r="D83" s="156">
        <f t="shared" si="1"/>
        <v>0</v>
      </c>
    </row>
    <row r="84" spans="1:4" ht="14.25">
      <c r="A84" s="159" t="s">
        <v>205</v>
      </c>
      <c r="B84" s="158">
        <v>0</v>
      </c>
      <c r="C84" s="158">
        <v>0</v>
      </c>
      <c r="D84" s="156">
        <f t="shared" si="1"/>
        <v>0</v>
      </c>
    </row>
    <row r="85" spans="1:4" ht="14.25">
      <c r="A85" s="159" t="s">
        <v>173</v>
      </c>
      <c r="B85" s="158">
        <v>0</v>
      </c>
      <c r="C85" s="158">
        <v>0</v>
      </c>
      <c r="D85" s="156">
        <f t="shared" si="1"/>
        <v>0</v>
      </c>
    </row>
    <row r="86" spans="1:4" ht="14.25">
      <c r="A86" s="117" t="s">
        <v>218</v>
      </c>
      <c r="B86" s="158">
        <v>608</v>
      </c>
      <c r="C86" s="158">
        <v>608</v>
      </c>
      <c r="D86" s="156">
        <f t="shared" si="1"/>
        <v>0</v>
      </c>
    </row>
    <row r="87" spans="1:4" ht="14.25">
      <c r="A87" s="157" t="s">
        <v>219</v>
      </c>
      <c r="B87" s="117">
        <f>SUM(B88:B99)</f>
        <v>0</v>
      </c>
      <c r="C87" s="117">
        <f>SUM(C88:C99)</f>
        <v>0</v>
      </c>
      <c r="D87" s="156">
        <f t="shared" si="1"/>
        <v>0</v>
      </c>
    </row>
    <row r="88" spans="1:4" ht="14.25">
      <c r="A88" s="157" t="s">
        <v>164</v>
      </c>
      <c r="B88" s="117"/>
      <c r="C88" s="117"/>
      <c r="D88" s="156">
        <f t="shared" si="1"/>
        <v>0</v>
      </c>
    </row>
    <row r="89" spans="1:4" ht="14.25">
      <c r="A89" s="159" t="s">
        <v>165</v>
      </c>
      <c r="B89" s="117"/>
      <c r="C89" s="117"/>
      <c r="D89" s="156">
        <f t="shared" si="1"/>
        <v>0</v>
      </c>
    </row>
    <row r="90" spans="1:4" ht="14.25">
      <c r="A90" s="159" t="s">
        <v>166</v>
      </c>
      <c r="B90" s="117"/>
      <c r="C90" s="117"/>
      <c r="D90" s="156">
        <f t="shared" si="1"/>
        <v>0</v>
      </c>
    </row>
    <row r="91" spans="1:4" ht="14.25">
      <c r="A91" s="157" t="s">
        <v>220</v>
      </c>
      <c r="B91" s="117"/>
      <c r="C91" s="117"/>
      <c r="D91" s="156">
        <f t="shared" si="1"/>
        <v>0</v>
      </c>
    </row>
    <row r="92" spans="1:4" ht="14.25">
      <c r="A92" s="157" t="s">
        <v>221</v>
      </c>
      <c r="B92" s="117"/>
      <c r="C92" s="117"/>
      <c r="D92" s="156">
        <f t="shared" si="1"/>
        <v>0</v>
      </c>
    </row>
    <row r="93" spans="1:4" ht="14.25">
      <c r="A93" s="157" t="s">
        <v>205</v>
      </c>
      <c r="B93" s="117"/>
      <c r="C93" s="117"/>
      <c r="D93" s="156">
        <f t="shared" si="1"/>
        <v>0</v>
      </c>
    </row>
    <row r="94" spans="1:4" ht="14.25">
      <c r="A94" s="157" t="s">
        <v>222</v>
      </c>
      <c r="B94" s="117"/>
      <c r="C94" s="117"/>
      <c r="D94" s="156">
        <f t="shared" si="1"/>
        <v>0</v>
      </c>
    </row>
    <row r="95" spans="1:4" ht="14.25">
      <c r="A95" s="157" t="s">
        <v>223</v>
      </c>
      <c r="B95" s="117"/>
      <c r="C95" s="117"/>
      <c r="D95" s="156">
        <f t="shared" si="1"/>
        <v>0</v>
      </c>
    </row>
    <row r="96" spans="1:4" ht="14.25">
      <c r="A96" s="157" t="s">
        <v>224</v>
      </c>
      <c r="B96" s="117"/>
      <c r="C96" s="117"/>
      <c r="D96" s="156">
        <f t="shared" si="1"/>
        <v>0</v>
      </c>
    </row>
    <row r="97" spans="1:4" ht="14.25">
      <c r="A97" s="157" t="s">
        <v>225</v>
      </c>
      <c r="B97" s="117"/>
      <c r="C97" s="117"/>
      <c r="D97" s="156">
        <f t="shared" si="1"/>
        <v>0</v>
      </c>
    </row>
    <row r="98" spans="1:4" ht="14.25">
      <c r="A98" s="159" t="s">
        <v>173</v>
      </c>
      <c r="B98" s="117"/>
      <c r="C98" s="117"/>
      <c r="D98" s="156">
        <f t="shared" si="1"/>
        <v>0</v>
      </c>
    </row>
    <row r="99" spans="1:4" ht="14.25">
      <c r="A99" s="159" t="s">
        <v>226</v>
      </c>
      <c r="B99" s="117"/>
      <c r="C99" s="117"/>
      <c r="D99" s="156">
        <f t="shared" si="1"/>
        <v>0</v>
      </c>
    </row>
    <row r="100" spans="1:4" ht="14.25">
      <c r="A100" s="161" t="s">
        <v>227</v>
      </c>
      <c r="B100" s="117">
        <v>819</v>
      </c>
      <c r="C100" s="117"/>
      <c r="D100" s="156">
        <f t="shared" si="1"/>
        <v>-1</v>
      </c>
    </row>
    <row r="101" spans="1:4" ht="14.25">
      <c r="A101" s="161" t="s">
        <v>164</v>
      </c>
      <c r="B101" s="117">
        <v>604</v>
      </c>
      <c r="C101" s="117"/>
      <c r="D101" s="156">
        <f t="shared" si="1"/>
        <v>-1</v>
      </c>
    </row>
    <row r="102" spans="1:4" ht="14.25">
      <c r="A102" s="161" t="s">
        <v>165</v>
      </c>
      <c r="B102" s="117">
        <v>0</v>
      </c>
      <c r="C102" s="117"/>
      <c r="D102" s="156">
        <f t="shared" si="1"/>
        <v>0</v>
      </c>
    </row>
    <row r="103" spans="1:4" ht="14.25">
      <c r="A103" s="161" t="s">
        <v>166</v>
      </c>
      <c r="B103" s="117">
        <v>0</v>
      </c>
      <c r="C103" s="117"/>
      <c r="D103" s="156">
        <f t="shared" si="1"/>
        <v>0</v>
      </c>
    </row>
    <row r="104" spans="1:4" ht="14.25">
      <c r="A104" s="161" t="s">
        <v>228</v>
      </c>
      <c r="B104" s="117">
        <v>0</v>
      </c>
      <c r="C104" s="117"/>
      <c r="D104" s="156">
        <f t="shared" si="1"/>
        <v>0</v>
      </c>
    </row>
    <row r="105" spans="1:4" ht="14.25">
      <c r="A105" s="161" t="s">
        <v>229</v>
      </c>
      <c r="B105" s="117">
        <v>0</v>
      </c>
      <c r="C105" s="117"/>
      <c r="D105" s="156">
        <f t="shared" si="1"/>
        <v>0</v>
      </c>
    </row>
    <row r="106" spans="1:4" ht="14.25">
      <c r="A106" s="161" t="s">
        <v>230</v>
      </c>
      <c r="B106" s="117">
        <v>0</v>
      </c>
      <c r="C106" s="117"/>
      <c r="D106" s="156">
        <f t="shared" si="1"/>
        <v>0</v>
      </c>
    </row>
    <row r="107" spans="1:4" ht="14.25">
      <c r="A107" s="161" t="s">
        <v>231</v>
      </c>
      <c r="B107" s="117">
        <v>0</v>
      </c>
      <c r="C107" s="117"/>
      <c r="D107" s="156">
        <f t="shared" si="1"/>
        <v>0</v>
      </c>
    </row>
    <row r="108" spans="1:4" ht="14.25">
      <c r="A108" s="161" t="s">
        <v>173</v>
      </c>
      <c r="B108" s="117">
        <v>0</v>
      </c>
      <c r="C108" s="117"/>
      <c r="D108" s="156">
        <f t="shared" si="1"/>
        <v>0</v>
      </c>
    </row>
    <row r="109" spans="1:4" ht="14.25">
      <c r="A109" s="161" t="s">
        <v>232</v>
      </c>
      <c r="B109" s="117">
        <v>215</v>
      </c>
      <c r="C109" s="117"/>
      <c r="D109" s="156">
        <f t="shared" si="1"/>
        <v>-1</v>
      </c>
    </row>
    <row r="110" spans="1:4" ht="14.25">
      <c r="A110" s="162" t="s">
        <v>233</v>
      </c>
      <c r="B110" s="117">
        <f>SUM(B111:B118)</f>
        <v>1653</v>
      </c>
      <c r="C110" s="117">
        <f>SUM(C111:C118)</f>
        <v>1636</v>
      </c>
      <c r="D110" s="156">
        <f t="shared" si="1"/>
        <v>-0.010284331518451317</v>
      </c>
    </row>
    <row r="111" spans="1:4" ht="14.25">
      <c r="A111" s="157" t="s">
        <v>164</v>
      </c>
      <c r="B111" s="158">
        <v>1169</v>
      </c>
      <c r="C111" s="158">
        <v>1169</v>
      </c>
      <c r="D111" s="156">
        <f t="shared" si="1"/>
        <v>0</v>
      </c>
    </row>
    <row r="112" spans="1:4" ht="14.25">
      <c r="A112" s="157" t="s">
        <v>165</v>
      </c>
      <c r="B112" s="158">
        <v>0</v>
      </c>
      <c r="C112" s="158">
        <v>0</v>
      </c>
      <c r="D112" s="156">
        <f t="shared" si="1"/>
        <v>0</v>
      </c>
    </row>
    <row r="113" spans="1:4" ht="14.25">
      <c r="A113" s="157" t="s">
        <v>166</v>
      </c>
      <c r="B113" s="158">
        <v>0</v>
      </c>
      <c r="C113" s="158">
        <v>0</v>
      </c>
      <c r="D113" s="156">
        <f t="shared" si="1"/>
        <v>0</v>
      </c>
    </row>
    <row r="114" spans="1:4" ht="14.25">
      <c r="A114" s="159" t="s">
        <v>234</v>
      </c>
      <c r="B114" s="158">
        <v>0</v>
      </c>
      <c r="C114" s="158">
        <v>0</v>
      </c>
      <c r="D114" s="156">
        <f t="shared" si="1"/>
        <v>0</v>
      </c>
    </row>
    <row r="115" spans="1:4" ht="14.25">
      <c r="A115" s="159" t="s">
        <v>235</v>
      </c>
      <c r="B115" s="158">
        <v>0</v>
      </c>
      <c r="C115" s="158">
        <v>0</v>
      </c>
      <c r="D115" s="156">
        <f t="shared" si="1"/>
        <v>0</v>
      </c>
    </row>
    <row r="116" spans="1:4" ht="14.25">
      <c r="A116" s="159" t="s">
        <v>236</v>
      </c>
      <c r="B116" s="158">
        <v>0</v>
      </c>
      <c r="C116" s="158">
        <v>0</v>
      </c>
      <c r="D116" s="156">
        <f t="shared" si="1"/>
        <v>0</v>
      </c>
    </row>
    <row r="117" spans="1:4" ht="14.25">
      <c r="A117" s="157" t="s">
        <v>173</v>
      </c>
      <c r="B117" s="158">
        <v>0</v>
      </c>
      <c r="C117" s="158">
        <v>0</v>
      </c>
      <c r="D117" s="156">
        <f t="shared" si="1"/>
        <v>0</v>
      </c>
    </row>
    <row r="118" spans="1:4" ht="14.25">
      <c r="A118" s="157" t="s">
        <v>237</v>
      </c>
      <c r="B118" s="158">
        <v>484</v>
      </c>
      <c r="C118" s="158">
        <v>467</v>
      </c>
      <c r="D118" s="156">
        <f t="shared" si="1"/>
        <v>-0.03512396694214881</v>
      </c>
    </row>
    <row r="119" spans="1:4" ht="14.25">
      <c r="A119" s="117" t="s">
        <v>238</v>
      </c>
      <c r="B119" s="117">
        <f>SUM(B120:B129)</f>
        <v>355</v>
      </c>
      <c r="C119" s="117">
        <f>SUM(C120:C129)</f>
        <v>297</v>
      </c>
      <c r="D119" s="156">
        <f t="shared" si="1"/>
        <v>-0.16338028169014085</v>
      </c>
    </row>
    <row r="120" spans="1:4" ht="14.25">
      <c r="A120" s="157" t="s">
        <v>164</v>
      </c>
      <c r="B120" s="158">
        <v>156</v>
      </c>
      <c r="C120" s="158">
        <v>156</v>
      </c>
      <c r="D120" s="156">
        <f t="shared" si="1"/>
        <v>0</v>
      </c>
    </row>
    <row r="121" spans="1:4" ht="14.25">
      <c r="A121" s="157" t="s">
        <v>165</v>
      </c>
      <c r="B121" s="158">
        <v>33</v>
      </c>
      <c r="C121" s="158">
        <v>33</v>
      </c>
      <c r="D121" s="156">
        <f t="shared" si="1"/>
        <v>0</v>
      </c>
    </row>
    <row r="122" spans="1:4" ht="14.25">
      <c r="A122" s="157" t="s">
        <v>166</v>
      </c>
      <c r="B122" s="158">
        <v>0</v>
      </c>
      <c r="C122" s="158">
        <v>0</v>
      </c>
      <c r="D122" s="156">
        <f t="shared" si="1"/>
        <v>0</v>
      </c>
    </row>
    <row r="123" spans="1:4" ht="14.25">
      <c r="A123" s="159" t="s">
        <v>239</v>
      </c>
      <c r="B123" s="158">
        <v>0</v>
      </c>
      <c r="C123" s="158">
        <v>0</v>
      </c>
      <c r="D123" s="156">
        <f t="shared" si="1"/>
        <v>0</v>
      </c>
    </row>
    <row r="124" spans="1:4" ht="14.25">
      <c r="A124" s="159" t="s">
        <v>240</v>
      </c>
      <c r="B124" s="158">
        <v>0</v>
      </c>
      <c r="C124" s="158">
        <v>0</v>
      </c>
      <c r="D124" s="156">
        <f t="shared" si="1"/>
        <v>0</v>
      </c>
    </row>
    <row r="125" spans="1:4" ht="14.25">
      <c r="A125" s="159" t="s">
        <v>241</v>
      </c>
      <c r="B125" s="158">
        <v>0</v>
      </c>
      <c r="C125" s="158">
        <v>0</v>
      </c>
      <c r="D125" s="156">
        <f t="shared" si="1"/>
        <v>0</v>
      </c>
    </row>
    <row r="126" spans="1:4" ht="14.25">
      <c r="A126" s="157" t="s">
        <v>242</v>
      </c>
      <c r="B126" s="158">
        <v>0</v>
      </c>
      <c r="C126" s="158">
        <v>0</v>
      </c>
      <c r="D126" s="156">
        <f t="shared" si="1"/>
        <v>0</v>
      </c>
    </row>
    <row r="127" spans="1:4" ht="14.25">
      <c r="A127" s="157" t="s">
        <v>243</v>
      </c>
      <c r="B127" s="158">
        <v>160</v>
      </c>
      <c r="C127" s="158">
        <v>102</v>
      </c>
      <c r="D127" s="156">
        <f t="shared" si="1"/>
        <v>-0.36250000000000004</v>
      </c>
    </row>
    <row r="128" spans="1:4" ht="14.25">
      <c r="A128" s="157" t="s">
        <v>173</v>
      </c>
      <c r="B128" s="158">
        <v>6</v>
      </c>
      <c r="C128" s="158">
        <v>6</v>
      </c>
      <c r="D128" s="156">
        <f t="shared" si="1"/>
        <v>0</v>
      </c>
    </row>
    <row r="129" spans="1:4" ht="14.25">
      <c r="A129" s="159" t="s">
        <v>244</v>
      </c>
      <c r="B129" s="158">
        <v>0</v>
      </c>
      <c r="C129" s="158">
        <v>0</v>
      </c>
      <c r="D129" s="156">
        <f t="shared" si="1"/>
        <v>0</v>
      </c>
    </row>
    <row r="130" spans="1:4" ht="14.25">
      <c r="A130" s="159" t="s">
        <v>245</v>
      </c>
      <c r="B130" s="117">
        <f>SUM(B131:B141)</f>
        <v>0</v>
      </c>
      <c r="C130" s="117">
        <f>SUM(C131:C141)</f>
        <v>0</v>
      </c>
      <c r="D130" s="156">
        <f t="shared" si="1"/>
        <v>0</v>
      </c>
    </row>
    <row r="131" spans="1:4" ht="14.25">
      <c r="A131" s="159" t="s">
        <v>164</v>
      </c>
      <c r="B131" s="117"/>
      <c r="C131" s="117"/>
      <c r="D131" s="156">
        <f t="shared" si="1"/>
        <v>0</v>
      </c>
    </row>
    <row r="132" spans="1:4" ht="14.25">
      <c r="A132" s="117" t="s">
        <v>165</v>
      </c>
      <c r="B132" s="117"/>
      <c r="C132" s="117"/>
      <c r="D132" s="156">
        <f t="shared" si="1"/>
        <v>0</v>
      </c>
    </row>
    <row r="133" spans="1:4" ht="14.25">
      <c r="A133" s="157" t="s">
        <v>166</v>
      </c>
      <c r="B133" s="117"/>
      <c r="C133" s="117"/>
      <c r="D133" s="156">
        <f aca="true" t="shared" si="2" ref="D133:D196">IF(B133&gt;0,C133/B133-1,0)</f>
        <v>0</v>
      </c>
    </row>
    <row r="134" spans="1:4" ht="14.25">
      <c r="A134" s="157" t="s">
        <v>246</v>
      </c>
      <c r="B134" s="117"/>
      <c r="C134" s="117"/>
      <c r="D134" s="156">
        <f t="shared" si="2"/>
        <v>0</v>
      </c>
    </row>
    <row r="135" spans="1:4" ht="14.25">
      <c r="A135" s="157" t="s">
        <v>1659</v>
      </c>
      <c r="B135" s="117"/>
      <c r="C135" s="117"/>
      <c r="D135" s="156">
        <f t="shared" si="2"/>
        <v>0</v>
      </c>
    </row>
    <row r="136" spans="1:4" ht="14.25">
      <c r="A136" s="159" t="s">
        <v>1660</v>
      </c>
      <c r="B136" s="117"/>
      <c r="C136" s="117"/>
      <c r="D136" s="156">
        <f t="shared" si="2"/>
        <v>0</v>
      </c>
    </row>
    <row r="137" spans="1:4" ht="14.25">
      <c r="A137" s="157" t="s">
        <v>250</v>
      </c>
      <c r="B137" s="117"/>
      <c r="C137" s="117"/>
      <c r="D137" s="156">
        <f t="shared" si="2"/>
        <v>0</v>
      </c>
    </row>
    <row r="138" spans="1:4" ht="14.25">
      <c r="A138" s="157" t="s">
        <v>251</v>
      </c>
      <c r="B138" s="117"/>
      <c r="C138" s="117"/>
      <c r="D138" s="156">
        <f t="shared" si="2"/>
        <v>0</v>
      </c>
    </row>
    <row r="139" spans="1:4" ht="14.25">
      <c r="A139" s="157" t="s">
        <v>252</v>
      </c>
      <c r="B139" s="117"/>
      <c r="C139" s="117"/>
      <c r="D139" s="156">
        <f t="shared" si="2"/>
        <v>0</v>
      </c>
    </row>
    <row r="140" spans="1:4" ht="14.25">
      <c r="A140" s="157" t="s">
        <v>173</v>
      </c>
      <c r="B140" s="117"/>
      <c r="C140" s="117"/>
      <c r="D140" s="156">
        <f t="shared" si="2"/>
        <v>0</v>
      </c>
    </row>
    <row r="141" spans="1:4" ht="14.25">
      <c r="A141" s="157" t="s">
        <v>253</v>
      </c>
      <c r="B141" s="117"/>
      <c r="C141" s="117"/>
      <c r="D141" s="156">
        <f t="shared" si="2"/>
        <v>0</v>
      </c>
    </row>
    <row r="142" spans="1:4" ht="14.25">
      <c r="A142" s="157" t="s">
        <v>254</v>
      </c>
      <c r="B142" s="117">
        <f>SUM(B143:B148)</f>
        <v>205</v>
      </c>
      <c r="C142" s="117">
        <f>SUM(C143:C148)</f>
        <v>20</v>
      </c>
      <c r="D142" s="156">
        <f t="shared" si="2"/>
        <v>-0.9024390243902439</v>
      </c>
    </row>
    <row r="143" spans="1:4" ht="14.25">
      <c r="A143" s="157" t="s">
        <v>164</v>
      </c>
      <c r="B143" s="158">
        <v>0</v>
      </c>
      <c r="C143" s="158">
        <v>0</v>
      </c>
      <c r="D143" s="156">
        <f t="shared" si="2"/>
        <v>0</v>
      </c>
    </row>
    <row r="144" spans="1:4" ht="14.25">
      <c r="A144" s="157" t="s">
        <v>165</v>
      </c>
      <c r="B144" s="158">
        <v>20</v>
      </c>
      <c r="C144" s="158">
        <v>20</v>
      </c>
      <c r="D144" s="156">
        <f t="shared" si="2"/>
        <v>0</v>
      </c>
    </row>
    <row r="145" spans="1:4" ht="14.25">
      <c r="A145" s="159" t="s">
        <v>166</v>
      </c>
      <c r="B145" s="158">
        <v>0</v>
      </c>
      <c r="C145" s="158">
        <v>0</v>
      </c>
      <c r="D145" s="156">
        <f t="shared" si="2"/>
        <v>0</v>
      </c>
    </row>
    <row r="146" spans="1:4" ht="14.25">
      <c r="A146" s="159" t="s">
        <v>255</v>
      </c>
      <c r="B146" s="158">
        <v>0</v>
      </c>
      <c r="C146" s="158">
        <v>0</v>
      </c>
      <c r="D146" s="156">
        <f t="shared" si="2"/>
        <v>0</v>
      </c>
    </row>
    <row r="147" spans="1:4" ht="14.25">
      <c r="A147" s="159" t="s">
        <v>173</v>
      </c>
      <c r="B147" s="158">
        <v>0</v>
      </c>
      <c r="C147" s="158">
        <v>0</v>
      </c>
      <c r="D147" s="156">
        <f t="shared" si="2"/>
        <v>0</v>
      </c>
    </row>
    <row r="148" spans="1:4" ht="14.25">
      <c r="A148" s="117" t="s">
        <v>256</v>
      </c>
      <c r="B148" s="158">
        <v>185</v>
      </c>
      <c r="C148" s="158"/>
      <c r="D148" s="156">
        <f t="shared" si="2"/>
        <v>-1</v>
      </c>
    </row>
    <row r="149" spans="1:4" ht="14.25">
      <c r="A149" s="157" t="s">
        <v>257</v>
      </c>
      <c r="B149" s="117">
        <f>SUM(B150:B156)</f>
        <v>0</v>
      </c>
      <c r="C149" s="117">
        <f>SUM(C150:C156)</f>
        <v>0</v>
      </c>
      <c r="D149" s="156">
        <f t="shared" si="2"/>
        <v>0</v>
      </c>
    </row>
    <row r="150" spans="1:4" ht="14.25">
      <c r="A150" s="157" t="s">
        <v>164</v>
      </c>
      <c r="B150" s="117"/>
      <c r="C150" s="117"/>
      <c r="D150" s="156">
        <f t="shared" si="2"/>
        <v>0</v>
      </c>
    </row>
    <row r="151" spans="1:4" ht="14.25">
      <c r="A151" s="159" t="s">
        <v>165</v>
      </c>
      <c r="B151" s="117"/>
      <c r="C151" s="117"/>
      <c r="D151" s="156">
        <f t="shared" si="2"/>
        <v>0</v>
      </c>
    </row>
    <row r="152" spans="1:4" ht="14.25">
      <c r="A152" s="159" t="s">
        <v>166</v>
      </c>
      <c r="B152" s="117"/>
      <c r="C152" s="117"/>
      <c r="D152" s="156">
        <f t="shared" si="2"/>
        <v>0</v>
      </c>
    </row>
    <row r="153" spans="1:4" ht="14.25">
      <c r="A153" s="159" t="s">
        <v>258</v>
      </c>
      <c r="B153" s="117"/>
      <c r="C153" s="117"/>
      <c r="D153" s="156">
        <f t="shared" si="2"/>
        <v>0</v>
      </c>
    </row>
    <row r="154" spans="1:4" ht="14.25">
      <c r="A154" s="117" t="s">
        <v>259</v>
      </c>
      <c r="B154" s="117"/>
      <c r="C154" s="117"/>
      <c r="D154" s="156">
        <f t="shared" si="2"/>
        <v>0</v>
      </c>
    </row>
    <row r="155" spans="1:4" ht="14.25">
      <c r="A155" s="157" t="s">
        <v>173</v>
      </c>
      <c r="B155" s="117"/>
      <c r="C155" s="117"/>
      <c r="D155" s="156">
        <f t="shared" si="2"/>
        <v>0</v>
      </c>
    </row>
    <row r="156" spans="1:4" ht="14.25">
      <c r="A156" s="157" t="s">
        <v>260</v>
      </c>
      <c r="B156" s="117"/>
      <c r="C156" s="117"/>
      <c r="D156" s="156">
        <f t="shared" si="2"/>
        <v>0</v>
      </c>
    </row>
    <row r="157" spans="1:4" ht="14.25">
      <c r="A157" s="159" t="s">
        <v>261</v>
      </c>
      <c r="B157" s="117">
        <f>SUM(B158:B162)</f>
        <v>284</v>
      </c>
      <c r="C157" s="117">
        <f>SUM(C158:C162)</f>
        <v>187</v>
      </c>
      <c r="D157" s="156">
        <f t="shared" si="2"/>
        <v>-0.3415492957746479</v>
      </c>
    </row>
    <row r="158" spans="1:4" ht="14.25">
      <c r="A158" s="159" t="s">
        <v>164</v>
      </c>
      <c r="B158" s="158">
        <v>0</v>
      </c>
      <c r="C158" s="158">
        <v>0</v>
      </c>
      <c r="D158" s="156">
        <f t="shared" si="2"/>
        <v>0</v>
      </c>
    </row>
    <row r="159" spans="1:4" ht="14.25">
      <c r="A159" s="159" t="s">
        <v>165</v>
      </c>
      <c r="B159" s="158">
        <v>0</v>
      </c>
      <c r="C159" s="158">
        <v>0</v>
      </c>
      <c r="D159" s="156">
        <f t="shared" si="2"/>
        <v>0</v>
      </c>
    </row>
    <row r="160" spans="1:4" ht="14.25">
      <c r="A160" s="157" t="s">
        <v>166</v>
      </c>
      <c r="B160" s="158">
        <v>0</v>
      </c>
      <c r="C160" s="158">
        <v>0</v>
      </c>
      <c r="D160" s="156">
        <f t="shared" si="2"/>
        <v>0</v>
      </c>
    </row>
    <row r="161" spans="1:4" ht="14.25">
      <c r="A161" s="160" t="s">
        <v>262</v>
      </c>
      <c r="B161" s="158">
        <v>284</v>
      </c>
      <c r="C161" s="158">
        <v>187</v>
      </c>
      <c r="D161" s="156">
        <f t="shared" si="2"/>
        <v>-0.3415492957746479</v>
      </c>
    </row>
    <row r="162" spans="1:4" ht="14.25">
      <c r="A162" s="157" t="s">
        <v>263</v>
      </c>
      <c r="B162" s="158">
        <v>0</v>
      </c>
      <c r="C162" s="158">
        <v>0</v>
      </c>
      <c r="D162" s="156">
        <f t="shared" si="2"/>
        <v>0</v>
      </c>
    </row>
    <row r="163" spans="1:4" ht="14.25">
      <c r="A163" s="159" t="s">
        <v>264</v>
      </c>
      <c r="B163" s="117">
        <f>SUM(B164:B169)</f>
        <v>0</v>
      </c>
      <c r="C163" s="117">
        <f>SUM(C164:C169)</f>
        <v>0</v>
      </c>
      <c r="D163" s="156">
        <f t="shared" si="2"/>
        <v>0</v>
      </c>
    </row>
    <row r="164" spans="1:4" ht="14.25">
      <c r="A164" s="159" t="s">
        <v>164</v>
      </c>
      <c r="B164" s="117"/>
      <c r="C164" s="117"/>
      <c r="D164" s="156">
        <f t="shared" si="2"/>
        <v>0</v>
      </c>
    </row>
    <row r="165" spans="1:4" ht="14.25">
      <c r="A165" s="159" t="s">
        <v>165</v>
      </c>
      <c r="B165" s="117"/>
      <c r="C165" s="117"/>
      <c r="D165" s="156">
        <f t="shared" si="2"/>
        <v>0</v>
      </c>
    </row>
    <row r="166" spans="1:4" ht="14.25">
      <c r="A166" s="117" t="s">
        <v>166</v>
      </c>
      <c r="B166" s="117"/>
      <c r="C166" s="117"/>
      <c r="D166" s="156">
        <f t="shared" si="2"/>
        <v>0</v>
      </c>
    </row>
    <row r="167" spans="1:4" ht="14.25">
      <c r="A167" s="157" t="s">
        <v>178</v>
      </c>
      <c r="B167" s="116"/>
      <c r="C167" s="116"/>
      <c r="D167" s="156">
        <f t="shared" si="2"/>
        <v>0</v>
      </c>
    </row>
    <row r="168" spans="1:4" ht="14.25">
      <c r="A168" s="157" t="s">
        <v>173</v>
      </c>
      <c r="B168" s="117"/>
      <c r="C168" s="117"/>
      <c r="D168" s="156">
        <f t="shared" si="2"/>
        <v>0</v>
      </c>
    </row>
    <row r="169" spans="1:4" ht="14.25">
      <c r="A169" s="157" t="s">
        <v>265</v>
      </c>
      <c r="B169" s="117"/>
      <c r="C169" s="117"/>
      <c r="D169" s="156">
        <f t="shared" si="2"/>
        <v>0</v>
      </c>
    </row>
    <row r="170" spans="1:4" ht="14.25">
      <c r="A170" s="159" t="s">
        <v>266</v>
      </c>
      <c r="B170" s="117">
        <f>SUM(B171:B176)</f>
        <v>316</v>
      </c>
      <c r="C170" s="117">
        <f>SUM(C171:C176)</f>
        <v>223</v>
      </c>
      <c r="D170" s="156">
        <f t="shared" si="2"/>
        <v>-0.29430379746835444</v>
      </c>
    </row>
    <row r="171" spans="1:4" ht="14.25">
      <c r="A171" s="159" t="s">
        <v>164</v>
      </c>
      <c r="B171" s="158">
        <v>261</v>
      </c>
      <c r="C171" s="158">
        <v>178</v>
      </c>
      <c r="D171" s="156">
        <f t="shared" si="2"/>
        <v>-0.31800766283524906</v>
      </c>
    </row>
    <row r="172" spans="1:4" ht="14.25">
      <c r="A172" s="159" t="s">
        <v>165</v>
      </c>
      <c r="B172" s="158">
        <v>0</v>
      </c>
      <c r="C172" s="158">
        <v>0</v>
      </c>
      <c r="D172" s="156">
        <f t="shared" si="2"/>
        <v>0</v>
      </c>
    </row>
    <row r="173" spans="1:4" ht="14.25">
      <c r="A173" s="157" t="s">
        <v>166</v>
      </c>
      <c r="B173" s="158">
        <v>0</v>
      </c>
      <c r="C173" s="158">
        <v>0</v>
      </c>
      <c r="D173" s="156">
        <f t="shared" si="2"/>
        <v>0</v>
      </c>
    </row>
    <row r="174" spans="1:4" ht="14.25">
      <c r="A174" s="157" t="s">
        <v>267</v>
      </c>
      <c r="B174" s="158">
        <v>0</v>
      </c>
      <c r="C174" s="158">
        <v>0</v>
      </c>
      <c r="D174" s="156">
        <f t="shared" si="2"/>
        <v>0</v>
      </c>
    </row>
    <row r="175" spans="1:4" ht="14.25">
      <c r="A175" s="159" t="s">
        <v>173</v>
      </c>
      <c r="B175" s="158">
        <v>0</v>
      </c>
      <c r="C175" s="158">
        <v>0</v>
      </c>
      <c r="D175" s="156">
        <f t="shared" si="2"/>
        <v>0</v>
      </c>
    </row>
    <row r="176" spans="1:4" ht="14.25">
      <c r="A176" s="159" t="s">
        <v>268</v>
      </c>
      <c r="B176" s="158">
        <v>55</v>
      </c>
      <c r="C176" s="158">
        <v>45</v>
      </c>
      <c r="D176" s="156">
        <f t="shared" si="2"/>
        <v>-0.18181818181818177</v>
      </c>
    </row>
    <row r="177" spans="1:4" ht="14.25">
      <c r="A177" s="159" t="s">
        <v>269</v>
      </c>
      <c r="B177" s="117">
        <f>SUM(B178:B183)</f>
        <v>1130</v>
      </c>
      <c r="C177" s="117">
        <f>SUM(C178:C183)</f>
        <v>1151</v>
      </c>
      <c r="D177" s="156">
        <f t="shared" si="2"/>
        <v>0.018584070796460184</v>
      </c>
    </row>
    <row r="178" spans="1:4" ht="14.25">
      <c r="A178" s="159" t="s">
        <v>164</v>
      </c>
      <c r="B178" s="158">
        <v>900</v>
      </c>
      <c r="C178" s="158">
        <v>963</v>
      </c>
      <c r="D178" s="156">
        <f t="shared" si="2"/>
        <v>0.07000000000000006</v>
      </c>
    </row>
    <row r="179" spans="1:4" ht="14.25">
      <c r="A179" s="157" t="s">
        <v>165</v>
      </c>
      <c r="B179" s="158">
        <v>17</v>
      </c>
      <c r="C179" s="158">
        <v>17</v>
      </c>
      <c r="D179" s="156">
        <f t="shared" si="2"/>
        <v>0</v>
      </c>
    </row>
    <row r="180" spans="1:4" ht="14.25">
      <c r="A180" s="157" t="s">
        <v>166</v>
      </c>
      <c r="B180" s="158">
        <v>0</v>
      </c>
      <c r="C180" s="158">
        <v>0</v>
      </c>
      <c r="D180" s="156">
        <f t="shared" si="2"/>
        <v>0</v>
      </c>
    </row>
    <row r="181" spans="1:4" ht="14.25">
      <c r="A181" s="157" t="s">
        <v>270</v>
      </c>
      <c r="B181" s="158">
        <v>0</v>
      </c>
      <c r="C181" s="158">
        <v>0</v>
      </c>
      <c r="D181" s="156">
        <f t="shared" si="2"/>
        <v>0</v>
      </c>
    </row>
    <row r="182" spans="1:4" ht="14.25">
      <c r="A182" s="159" t="s">
        <v>173</v>
      </c>
      <c r="B182" s="158">
        <v>0</v>
      </c>
      <c r="C182" s="158">
        <v>0</v>
      </c>
      <c r="D182" s="156">
        <f t="shared" si="2"/>
        <v>0</v>
      </c>
    </row>
    <row r="183" spans="1:4" ht="14.25">
      <c r="A183" s="159" t="s">
        <v>271</v>
      </c>
      <c r="B183" s="158">
        <v>213</v>
      </c>
      <c r="C183" s="158">
        <v>171</v>
      </c>
      <c r="D183" s="156">
        <f t="shared" si="2"/>
        <v>-0.19718309859154926</v>
      </c>
    </row>
    <row r="184" spans="1:4" ht="14.25">
      <c r="A184" s="159" t="s">
        <v>272</v>
      </c>
      <c r="B184" s="117">
        <f>SUM(B185:B190)</f>
        <v>541</v>
      </c>
      <c r="C184" s="117">
        <f>SUM(C185:C190)</f>
        <v>494</v>
      </c>
      <c r="D184" s="156">
        <f t="shared" si="2"/>
        <v>-0.08687615526802217</v>
      </c>
    </row>
    <row r="185" spans="1:4" ht="14.25">
      <c r="A185" s="157" t="s">
        <v>164</v>
      </c>
      <c r="B185" s="158">
        <v>350</v>
      </c>
      <c r="C185" s="158">
        <v>350</v>
      </c>
      <c r="D185" s="156">
        <f t="shared" si="2"/>
        <v>0</v>
      </c>
    </row>
    <row r="186" spans="1:4" ht="14.25">
      <c r="A186" s="157" t="s">
        <v>165</v>
      </c>
      <c r="B186" s="158">
        <v>0</v>
      </c>
      <c r="C186" s="158">
        <v>0</v>
      </c>
      <c r="D186" s="156">
        <f t="shared" si="2"/>
        <v>0</v>
      </c>
    </row>
    <row r="187" spans="1:4" ht="14.25">
      <c r="A187" s="157" t="s">
        <v>166</v>
      </c>
      <c r="B187" s="158">
        <v>0</v>
      </c>
      <c r="C187" s="158">
        <v>0</v>
      </c>
      <c r="D187" s="156">
        <f t="shared" si="2"/>
        <v>0</v>
      </c>
    </row>
    <row r="188" spans="1:4" ht="14.25">
      <c r="A188" s="157" t="s">
        <v>273</v>
      </c>
      <c r="B188" s="158">
        <v>0</v>
      </c>
      <c r="C188" s="158">
        <v>0</v>
      </c>
      <c r="D188" s="156">
        <f t="shared" si="2"/>
        <v>0</v>
      </c>
    </row>
    <row r="189" spans="1:4" ht="14.25">
      <c r="A189" s="157" t="s">
        <v>173</v>
      </c>
      <c r="B189" s="158">
        <v>0</v>
      </c>
      <c r="C189" s="158">
        <v>0</v>
      </c>
      <c r="D189" s="156">
        <f t="shared" si="2"/>
        <v>0</v>
      </c>
    </row>
    <row r="190" spans="1:4" ht="14.25">
      <c r="A190" s="159" t="s">
        <v>274</v>
      </c>
      <c r="B190" s="158">
        <v>191</v>
      </c>
      <c r="C190" s="158">
        <v>144</v>
      </c>
      <c r="D190" s="156">
        <f t="shared" si="2"/>
        <v>-0.24607329842931935</v>
      </c>
    </row>
    <row r="191" spans="1:4" ht="14.25">
      <c r="A191" s="159" t="s">
        <v>275</v>
      </c>
      <c r="B191" s="117">
        <f>SUM(B192:B197)</f>
        <v>436</v>
      </c>
      <c r="C191" s="117">
        <f>SUM(C192:C197)</f>
        <v>217</v>
      </c>
      <c r="D191" s="156">
        <f t="shared" si="2"/>
        <v>-0.5022935779816513</v>
      </c>
    </row>
    <row r="192" spans="1:4" ht="14.25">
      <c r="A192" s="117" t="s">
        <v>164</v>
      </c>
      <c r="B192" s="158">
        <v>200</v>
      </c>
      <c r="C192" s="158">
        <v>200</v>
      </c>
      <c r="D192" s="156">
        <f t="shared" si="2"/>
        <v>0</v>
      </c>
    </row>
    <row r="193" spans="1:4" ht="14.25">
      <c r="A193" s="157" t="s">
        <v>165</v>
      </c>
      <c r="B193" s="158">
        <v>0</v>
      </c>
      <c r="C193" s="158">
        <v>0</v>
      </c>
      <c r="D193" s="156">
        <f t="shared" si="2"/>
        <v>0</v>
      </c>
    </row>
    <row r="194" spans="1:4" ht="14.25">
      <c r="A194" s="157" t="s">
        <v>166</v>
      </c>
      <c r="B194" s="158">
        <v>0</v>
      </c>
      <c r="C194" s="158">
        <v>0</v>
      </c>
      <c r="D194" s="156">
        <f t="shared" si="2"/>
        <v>0</v>
      </c>
    </row>
    <row r="195" spans="1:4" ht="14.25">
      <c r="A195" s="157" t="s">
        <v>276</v>
      </c>
      <c r="B195" s="158">
        <v>0</v>
      </c>
      <c r="C195" s="158">
        <v>0</v>
      </c>
      <c r="D195" s="156">
        <f t="shared" si="2"/>
        <v>0</v>
      </c>
    </row>
    <row r="196" spans="1:4" ht="14.25">
      <c r="A196" s="157" t="s">
        <v>173</v>
      </c>
      <c r="B196" s="158">
        <v>0</v>
      </c>
      <c r="C196" s="158">
        <v>0</v>
      </c>
      <c r="D196" s="156">
        <f t="shared" si="2"/>
        <v>0</v>
      </c>
    </row>
    <row r="197" spans="1:4" ht="14.25">
      <c r="A197" s="159" t="s">
        <v>277</v>
      </c>
      <c r="B197" s="158">
        <v>236</v>
      </c>
      <c r="C197" s="158">
        <v>17</v>
      </c>
      <c r="D197" s="156">
        <f aca="true" t="shared" si="3" ref="D197:D260">IF(B197&gt;0,C197/B197-1,0)</f>
        <v>-0.9279661016949152</v>
      </c>
    </row>
    <row r="198" spans="1:4" ht="14.25">
      <c r="A198" s="159" t="s">
        <v>278</v>
      </c>
      <c r="B198" s="117">
        <f>SUM(B199:B205)</f>
        <v>280</v>
      </c>
      <c r="C198" s="117">
        <f>SUM(C199:C205)</f>
        <v>226</v>
      </c>
      <c r="D198" s="156">
        <f t="shared" si="3"/>
        <v>-0.19285714285714284</v>
      </c>
    </row>
    <row r="199" spans="1:4" ht="14.25">
      <c r="A199" s="159" t="s">
        <v>164</v>
      </c>
      <c r="B199" s="158">
        <v>180</v>
      </c>
      <c r="C199" s="158">
        <v>176</v>
      </c>
      <c r="D199" s="156">
        <f t="shared" si="3"/>
        <v>-0.022222222222222254</v>
      </c>
    </row>
    <row r="200" spans="1:4" ht="14.25">
      <c r="A200" s="157" t="s">
        <v>165</v>
      </c>
      <c r="B200" s="158">
        <v>0</v>
      </c>
      <c r="C200" s="158">
        <v>0</v>
      </c>
      <c r="D200" s="156">
        <f t="shared" si="3"/>
        <v>0</v>
      </c>
    </row>
    <row r="201" spans="1:4" ht="14.25">
      <c r="A201" s="157" t="s">
        <v>166</v>
      </c>
      <c r="B201" s="158">
        <v>0</v>
      </c>
      <c r="C201" s="158">
        <v>0</v>
      </c>
      <c r="D201" s="156">
        <f t="shared" si="3"/>
        <v>0</v>
      </c>
    </row>
    <row r="202" spans="1:4" ht="14.25">
      <c r="A202" s="157" t="s">
        <v>279</v>
      </c>
      <c r="B202" s="158">
        <v>80</v>
      </c>
      <c r="C202" s="158">
        <v>30</v>
      </c>
      <c r="D202" s="156">
        <f t="shared" si="3"/>
        <v>-0.625</v>
      </c>
    </row>
    <row r="203" spans="1:4" ht="14.25">
      <c r="A203" s="157" t="s">
        <v>280</v>
      </c>
      <c r="B203" s="158">
        <v>0</v>
      </c>
      <c r="C203" s="158">
        <v>0</v>
      </c>
      <c r="D203" s="156">
        <f t="shared" si="3"/>
        <v>0</v>
      </c>
    </row>
    <row r="204" spans="1:4" ht="14.25">
      <c r="A204" s="157" t="s">
        <v>173</v>
      </c>
      <c r="B204" s="158">
        <v>0</v>
      </c>
      <c r="C204" s="158">
        <v>0</v>
      </c>
      <c r="D204" s="156">
        <f t="shared" si="3"/>
        <v>0</v>
      </c>
    </row>
    <row r="205" spans="1:4" ht="14.25">
      <c r="A205" s="159" t="s">
        <v>281</v>
      </c>
      <c r="B205" s="158">
        <v>20</v>
      </c>
      <c r="C205" s="158">
        <v>20</v>
      </c>
      <c r="D205" s="156">
        <f t="shared" si="3"/>
        <v>0</v>
      </c>
    </row>
    <row r="206" spans="1:4" ht="14.25">
      <c r="A206" s="159" t="s">
        <v>282</v>
      </c>
      <c r="B206" s="117">
        <f>SUM(B207:B211)</f>
        <v>0</v>
      </c>
      <c r="C206" s="117">
        <f>SUM(C207:C211)</f>
        <v>0</v>
      </c>
      <c r="D206" s="156">
        <f t="shared" si="3"/>
        <v>0</v>
      </c>
    </row>
    <row r="207" spans="1:4" ht="14.25">
      <c r="A207" s="159" t="s">
        <v>164</v>
      </c>
      <c r="B207" s="117"/>
      <c r="C207" s="117"/>
      <c r="D207" s="156">
        <f t="shared" si="3"/>
        <v>0</v>
      </c>
    </row>
    <row r="208" spans="1:4" ht="14.25">
      <c r="A208" s="117" t="s">
        <v>165</v>
      </c>
      <c r="B208" s="117"/>
      <c r="C208" s="117"/>
      <c r="D208" s="156">
        <f t="shared" si="3"/>
        <v>0</v>
      </c>
    </row>
    <row r="209" spans="1:4" ht="14.25">
      <c r="A209" s="157" t="s">
        <v>166</v>
      </c>
      <c r="B209" s="118"/>
      <c r="C209" s="118"/>
      <c r="D209" s="156">
        <f t="shared" si="3"/>
        <v>0</v>
      </c>
    </row>
    <row r="210" spans="1:4" ht="14.25">
      <c r="A210" s="157" t="s">
        <v>173</v>
      </c>
      <c r="B210" s="118"/>
      <c r="C210" s="118"/>
      <c r="D210" s="156">
        <f t="shared" si="3"/>
        <v>0</v>
      </c>
    </row>
    <row r="211" spans="1:4" ht="14.25">
      <c r="A211" s="157" t="s">
        <v>283</v>
      </c>
      <c r="B211" s="118"/>
      <c r="C211" s="118"/>
      <c r="D211" s="156">
        <f t="shared" si="3"/>
        <v>0</v>
      </c>
    </row>
    <row r="212" spans="1:4" ht="14.25">
      <c r="A212" s="159" t="s">
        <v>284</v>
      </c>
      <c r="B212" s="118">
        <f>SUM(B213:B217)</f>
        <v>64</v>
      </c>
      <c r="C212" s="118">
        <f>SUM(C213:C217)</f>
        <v>0</v>
      </c>
      <c r="D212" s="156">
        <f t="shared" si="3"/>
        <v>-1</v>
      </c>
    </row>
    <row r="213" spans="1:4" ht="14.25">
      <c r="A213" s="159" t="s">
        <v>164</v>
      </c>
      <c r="B213" s="158">
        <v>0</v>
      </c>
      <c r="C213" s="158"/>
      <c r="D213" s="156">
        <f t="shared" si="3"/>
        <v>0</v>
      </c>
    </row>
    <row r="214" spans="1:4" ht="14.25">
      <c r="A214" s="159" t="s">
        <v>165</v>
      </c>
      <c r="B214" s="158">
        <v>0</v>
      </c>
      <c r="C214" s="158"/>
      <c r="D214" s="156">
        <f t="shared" si="3"/>
        <v>0</v>
      </c>
    </row>
    <row r="215" spans="1:4" ht="14.25">
      <c r="A215" s="157" t="s">
        <v>166</v>
      </c>
      <c r="B215" s="158">
        <v>0</v>
      </c>
      <c r="C215" s="158"/>
      <c r="D215" s="156">
        <f t="shared" si="3"/>
        <v>0</v>
      </c>
    </row>
    <row r="216" spans="1:4" ht="14.25">
      <c r="A216" s="157" t="s">
        <v>173</v>
      </c>
      <c r="B216" s="158">
        <v>0</v>
      </c>
      <c r="C216" s="158"/>
      <c r="D216" s="156">
        <f t="shared" si="3"/>
        <v>0</v>
      </c>
    </row>
    <row r="217" spans="1:4" ht="14.25">
      <c r="A217" s="157" t="s">
        <v>285</v>
      </c>
      <c r="B217" s="158">
        <v>64</v>
      </c>
      <c r="C217" s="158"/>
      <c r="D217" s="156">
        <f t="shared" si="3"/>
        <v>-1</v>
      </c>
    </row>
    <row r="218" spans="1:4" ht="14.25">
      <c r="A218" s="157" t="s">
        <v>286</v>
      </c>
      <c r="B218" s="163">
        <f>SUM(B219:B224)</f>
        <v>0</v>
      </c>
      <c r="C218" s="163">
        <f>SUM(C219:C224)</f>
        <v>0</v>
      </c>
      <c r="D218" s="156">
        <f t="shared" si="3"/>
        <v>0</v>
      </c>
    </row>
    <row r="219" spans="1:4" ht="14.25">
      <c r="A219" s="157" t="s">
        <v>164</v>
      </c>
      <c r="B219" s="163"/>
      <c r="C219" s="163"/>
      <c r="D219" s="156">
        <f t="shared" si="3"/>
        <v>0</v>
      </c>
    </row>
    <row r="220" spans="1:4" ht="14.25">
      <c r="A220" s="157" t="s">
        <v>165</v>
      </c>
      <c r="B220" s="163"/>
      <c r="C220" s="163"/>
      <c r="D220" s="156">
        <f t="shared" si="3"/>
        <v>0</v>
      </c>
    </row>
    <row r="221" spans="1:4" ht="14.25">
      <c r="A221" s="157" t="s">
        <v>166</v>
      </c>
      <c r="B221" s="118"/>
      <c r="C221" s="118"/>
      <c r="D221" s="156">
        <f t="shared" si="3"/>
        <v>0</v>
      </c>
    </row>
    <row r="222" spans="1:4" ht="14.25">
      <c r="A222" s="157" t="s">
        <v>287</v>
      </c>
      <c r="B222" s="118"/>
      <c r="C222" s="118"/>
      <c r="D222" s="156">
        <f t="shared" si="3"/>
        <v>0</v>
      </c>
    </row>
    <row r="223" spans="1:4" ht="14.25">
      <c r="A223" s="157" t="s">
        <v>173</v>
      </c>
      <c r="B223" s="118"/>
      <c r="C223" s="118"/>
      <c r="D223" s="156">
        <f t="shared" si="3"/>
        <v>0</v>
      </c>
    </row>
    <row r="224" spans="1:4" ht="14.25">
      <c r="A224" s="157" t="s">
        <v>288</v>
      </c>
      <c r="B224" s="118"/>
      <c r="C224" s="118"/>
      <c r="D224" s="156">
        <f t="shared" si="3"/>
        <v>0</v>
      </c>
    </row>
    <row r="225" spans="1:4" ht="14.25">
      <c r="A225" s="157" t="s">
        <v>289</v>
      </c>
      <c r="B225" s="118">
        <f>SUM(B226:B239)</f>
        <v>1874</v>
      </c>
      <c r="C225" s="118">
        <f>SUM(C226:C239)</f>
        <v>1775</v>
      </c>
      <c r="D225" s="156">
        <f t="shared" si="3"/>
        <v>-0.05282817502668091</v>
      </c>
    </row>
    <row r="226" spans="1:4" ht="14.25">
      <c r="A226" s="157" t="s">
        <v>164</v>
      </c>
      <c r="B226" s="158">
        <v>1838</v>
      </c>
      <c r="C226" s="158">
        <v>1739</v>
      </c>
      <c r="D226" s="156">
        <f t="shared" si="3"/>
        <v>-0.05386289445048964</v>
      </c>
    </row>
    <row r="227" spans="1:4" ht="14.25">
      <c r="A227" s="157" t="s">
        <v>165</v>
      </c>
      <c r="B227" s="158">
        <v>0</v>
      </c>
      <c r="C227" s="158">
        <v>0</v>
      </c>
      <c r="D227" s="156">
        <f t="shared" si="3"/>
        <v>0</v>
      </c>
    </row>
    <row r="228" spans="1:4" ht="14.25">
      <c r="A228" s="157" t="s">
        <v>166</v>
      </c>
      <c r="B228" s="158">
        <v>0</v>
      </c>
      <c r="C228" s="158">
        <v>0</v>
      </c>
      <c r="D228" s="156">
        <f t="shared" si="3"/>
        <v>0</v>
      </c>
    </row>
    <row r="229" spans="1:4" ht="14.25">
      <c r="A229" s="157" t="s">
        <v>290</v>
      </c>
      <c r="B229" s="158">
        <v>0</v>
      </c>
      <c r="C229" s="158">
        <v>0</v>
      </c>
      <c r="D229" s="156">
        <f t="shared" si="3"/>
        <v>0</v>
      </c>
    </row>
    <row r="230" spans="1:4" ht="14.25">
      <c r="A230" s="157" t="s">
        <v>291</v>
      </c>
      <c r="B230" s="158">
        <v>0</v>
      </c>
      <c r="C230" s="158"/>
      <c r="D230" s="156">
        <f t="shared" si="3"/>
        <v>0</v>
      </c>
    </row>
    <row r="231" spans="1:4" ht="14.25">
      <c r="A231" s="157" t="s">
        <v>205</v>
      </c>
      <c r="B231" s="158">
        <v>0</v>
      </c>
      <c r="C231" s="158">
        <v>0</v>
      </c>
      <c r="D231" s="156">
        <f t="shared" si="3"/>
        <v>0</v>
      </c>
    </row>
    <row r="232" spans="1:4" ht="14.25">
      <c r="A232" s="157" t="s">
        <v>292</v>
      </c>
      <c r="B232" s="158">
        <v>0</v>
      </c>
      <c r="C232" s="158">
        <v>0</v>
      </c>
      <c r="D232" s="156">
        <f t="shared" si="3"/>
        <v>0</v>
      </c>
    </row>
    <row r="233" spans="1:4" ht="14.25">
      <c r="A233" s="157" t="s">
        <v>293</v>
      </c>
      <c r="B233" s="158">
        <v>0</v>
      </c>
      <c r="C233" s="158">
        <v>0</v>
      </c>
      <c r="D233" s="156">
        <f t="shared" si="3"/>
        <v>0</v>
      </c>
    </row>
    <row r="234" spans="1:4" ht="14.25">
      <c r="A234" s="157" t="s">
        <v>294</v>
      </c>
      <c r="B234" s="158">
        <v>0</v>
      </c>
      <c r="C234" s="158">
        <v>0</v>
      </c>
      <c r="D234" s="156">
        <f t="shared" si="3"/>
        <v>0</v>
      </c>
    </row>
    <row r="235" spans="1:4" ht="14.25">
      <c r="A235" s="157" t="s">
        <v>295</v>
      </c>
      <c r="B235" s="158">
        <v>0</v>
      </c>
      <c r="C235" s="158">
        <v>0</v>
      </c>
      <c r="D235" s="156">
        <f t="shared" si="3"/>
        <v>0</v>
      </c>
    </row>
    <row r="236" spans="1:4" ht="14.25">
      <c r="A236" s="157" t="s">
        <v>296</v>
      </c>
      <c r="B236" s="158">
        <v>0</v>
      </c>
      <c r="C236" s="158">
        <v>0</v>
      </c>
      <c r="D236" s="156">
        <f t="shared" si="3"/>
        <v>0</v>
      </c>
    </row>
    <row r="237" spans="1:4" ht="14.25">
      <c r="A237" s="157" t="s">
        <v>297</v>
      </c>
      <c r="B237" s="158">
        <v>5</v>
      </c>
      <c r="C237" s="158">
        <v>5</v>
      </c>
      <c r="D237" s="156">
        <f t="shared" si="3"/>
        <v>0</v>
      </c>
    </row>
    <row r="238" spans="1:4" ht="14.25">
      <c r="A238" s="157" t="s">
        <v>173</v>
      </c>
      <c r="B238" s="158">
        <v>0</v>
      </c>
      <c r="C238" s="158">
        <v>0</v>
      </c>
      <c r="D238" s="156">
        <f t="shared" si="3"/>
        <v>0</v>
      </c>
    </row>
    <row r="239" spans="1:4" ht="14.25">
      <c r="A239" s="157" t="s">
        <v>298</v>
      </c>
      <c r="B239" s="158">
        <v>31</v>
      </c>
      <c r="C239" s="158">
        <v>31</v>
      </c>
      <c r="D239" s="156">
        <f t="shared" si="3"/>
        <v>0</v>
      </c>
    </row>
    <row r="240" spans="1:4" ht="14.25">
      <c r="A240" s="157" t="s">
        <v>299</v>
      </c>
      <c r="B240" s="117">
        <f>SUM(B241:B242)</f>
        <v>17534</v>
      </c>
      <c r="C240" s="117">
        <f>SUM(C241:C242)</f>
        <v>0</v>
      </c>
      <c r="D240" s="156">
        <f t="shared" si="3"/>
        <v>-1</v>
      </c>
    </row>
    <row r="241" spans="1:4" ht="14.25">
      <c r="A241" s="159" t="s">
        <v>300</v>
      </c>
      <c r="B241" s="158"/>
      <c r="C241" s="117"/>
      <c r="D241" s="156">
        <f t="shared" si="3"/>
        <v>0</v>
      </c>
    </row>
    <row r="242" spans="1:4" ht="14.25">
      <c r="A242" s="159" t="s">
        <v>301</v>
      </c>
      <c r="B242" s="158">
        <v>17534</v>
      </c>
      <c r="C242" s="117"/>
      <c r="D242" s="156">
        <f t="shared" si="3"/>
        <v>-1</v>
      </c>
    </row>
    <row r="243" spans="1:4" ht="14.25">
      <c r="A243" s="117" t="s">
        <v>302</v>
      </c>
      <c r="B243" s="117">
        <f>SUM(B244:B246)</f>
        <v>0</v>
      </c>
      <c r="C243" s="117">
        <f>SUM(C244:C246)</f>
        <v>0</v>
      </c>
      <c r="D243" s="156">
        <f t="shared" si="3"/>
        <v>0</v>
      </c>
    </row>
    <row r="244" spans="1:4" ht="14.25">
      <c r="A244" s="157" t="s">
        <v>303</v>
      </c>
      <c r="B244" s="117"/>
      <c r="C244" s="117"/>
      <c r="D244" s="156">
        <f t="shared" si="3"/>
        <v>0</v>
      </c>
    </row>
    <row r="245" spans="1:4" ht="14.25">
      <c r="A245" s="164" t="s">
        <v>1661</v>
      </c>
      <c r="B245" s="117"/>
      <c r="C245" s="117"/>
      <c r="D245" s="156">
        <f t="shared" si="3"/>
        <v>0</v>
      </c>
    </row>
    <row r="246" spans="1:4" ht="14.25">
      <c r="A246" s="157" t="s">
        <v>304</v>
      </c>
      <c r="B246" s="117"/>
      <c r="C246" s="117"/>
      <c r="D246" s="156">
        <f t="shared" si="3"/>
        <v>0</v>
      </c>
    </row>
    <row r="247" spans="1:4" ht="14.25">
      <c r="A247" s="117" t="s">
        <v>305</v>
      </c>
      <c r="B247" s="117">
        <f>SUM(B248,B258)</f>
        <v>3</v>
      </c>
      <c r="C247" s="117">
        <f>SUM(C248,C258)</f>
        <v>0</v>
      </c>
      <c r="D247" s="156">
        <f t="shared" si="3"/>
        <v>-1</v>
      </c>
    </row>
    <row r="248" spans="1:4" ht="14.25">
      <c r="A248" s="159" t="s">
        <v>306</v>
      </c>
      <c r="B248" s="117">
        <f>SUM(B249:B257)</f>
        <v>3</v>
      </c>
      <c r="C248" s="117">
        <f>SUM(C249:C257)</f>
        <v>0</v>
      </c>
      <c r="D248" s="156">
        <f t="shared" si="3"/>
        <v>-1</v>
      </c>
    </row>
    <row r="249" spans="1:4" ht="14.25">
      <c r="A249" s="159" t="s">
        <v>307</v>
      </c>
      <c r="B249" s="158">
        <v>3</v>
      </c>
      <c r="C249" s="117"/>
      <c r="D249" s="156">
        <f t="shared" si="3"/>
        <v>-1</v>
      </c>
    </row>
    <row r="250" spans="1:4" ht="14.25">
      <c r="A250" s="157" t="s">
        <v>308</v>
      </c>
      <c r="B250" s="117"/>
      <c r="C250" s="117"/>
      <c r="D250" s="156">
        <f t="shared" si="3"/>
        <v>0</v>
      </c>
    </row>
    <row r="251" spans="1:4" ht="14.25">
      <c r="A251" s="157" t="s">
        <v>309</v>
      </c>
      <c r="B251" s="117"/>
      <c r="C251" s="117"/>
      <c r="D251" s="156">
        <f t="shared" si="3"/>
        <v>0</v>
      </c>
    </row>
    <row r="252" spans="1:4" ht="14.25">
      <c r="A252" s="157" t="s">
        <v>310</v>
      </c>
      <c r="B252" s="117"/>
      <c r="C252" s="117"/>
      <c r="D252" s="156">
        <f t="shared" si="3"/>
        <v>0</v>
      </c>
    </row>
    <row r="253" spans="1:4" ht="14.25">
      <c r="A253" s="159" t="s">
        <v>311</v>
      </c>
      <c r="B253" s="117"/>
      <c r="C253" s="117"/>
      <c r="D253" s="156">
        <f t="shared" si="3"/>
        <v>0</v>
      </c>
    </row>
    <row r="254" spans="1:4" ht="14.25">
      <c r="A254" s="159" t="s">
        <v>312</v>
      </c>
      <c r="B254" s="117"/>
      <c r="C254" s="117"/>
      <c r="D254" s="156">
        <f t="shared" si="3"/>
        <v>0</v>
      </c>
    </row>
    <row r="255" spans="1:4" ht="14.25">
      <c r="A255" s="159" t="s">
        <v>313</v>
      </c>
      <c r="B255" s="117"/>
      <c r="C255" s="117"/>
      <c r="D255" s="156">
        <f t="shared" si="3"/>
        <v>0</v>
      </c>
    </row>
    <row r="256" spans="1:4" ht="14.25">
      <c r="A256" s="159" t="s">
        <v>314</v>
      </c>
      <c r="B256" s="117"/>
      <c r="C256" s="117"/>
      <c r="D256" s="156">
        <f t="shared" si="3"/>
        <v>0</v>
      </c>
    </row>
    <row r="257" spans="1:4" ht="14.25">
      <c r="A257" s="159" t="s">
        <v>315</v>
      </c>
      <c r="B257" s="117"/>
      <c r="C257" s="117"/>
      <c r="D257" s="156">
        <f t="shared" si="3"/>
        <v>0</v>
      </c>
    </row>
    <row r="258" spans="1:4" ht="14.25">
      <c r="A258" s="159" t="s">
        <v>316</v>
      </c>
      <c r="B258" s="117"/>
      <c r="C258" s="117"/>
      <c r="D258" s="156">
        <f t="shared" si="3"/>
        <v>0</v>
      </c>
    </row>
    <row r="259" spans="1:4" ht="14.25">
      <c r="A259" s="117" t="s">
        <v>317</v>
      </c>
      <c r="B259" s="117">
        <f>SUM(B260:B348)/2</f>
        <v>15053</v>
      </c>
      <c r="C259" s="117">
        <f>SUM(C260:C348)/2</f>
        <v>11466</v>
      </c>
      <c r="D259" s="156">
        <f t="shared" si="3"/>
        <v>-0.23829137049093208</v>
      </c>
    </row>
    <row r="260" spans="1:4" ht="14.25">
      <c r="A260" s="157" t="s">
        <v>318</v>
      </c>
      <c r="B260" s="117">
        <f>SUM(B261:B262)</f>
        <v>0</v>
      </c>
      <c r="C260" s="117">
        <f>SUM(C261:C262)</f>
        <v>0</v>
      </c>
      <c r="D260" s="156">
        <f t="shared" si="3"/>
        <v>0</v>
      </c>
    </row>
    <row r="261" spans="1:4" ht="14.25">
      <c r="A261" s="157" t="s">
        <v>319</v>
      </c>
      <c r="B261" s="117"/>
      <c r="C261" s="117"/>
      <c r="D261" s="156">
        <f aca="true" t="shared" si="4" ref="D261:D324">IF(B261&gt;0,C261/B261-1,0)</f>
        <v>0</v>
      </c>
    </row>
    <row r="262" spans="1:4" ht="14.25">
      <c r="A262" s="159" t="s">
        <v>320</v>
      </c>
      <c r="B262" s="117"/>
      <c r="C262" s="117"/>
      <c r="D262" s="156">
        <f t="shared" si="4"/>
        <v>0</v>
      </c>
    </row>
    <row r="263" spans="1:4" ht="14.25">
      <c r="A263" s="159" t="s">
        <v>321</v>
      </c>
      <c r="B263" s="117">
        <f>SUM(B264:B273)</f>
        <v>12306</v>
      </c>
      <c r="C263" s="117">
        <f>SUM(C264:C273)</f>
        <v>10113</v>
      </c>
      <c r="D263" s="156">
        <f t="shared" si="4"/>
        <v>-0.17820575329107757</v>
      </c>
    </row>
    <row r="264" spans="1:4" ht="14.25">
      <c r="A264" s="159" t="s">
        <v>164</v>
      </c>
      <c r="B264" s="158">
        <v>7625</v>
      </c>
      <c r="C264" s="42">
        <v>5963</v>
      </c>
      <c r="D264" s="156">
        <f t="shared" si="4"/>
        <v>-0.2179672131147541</v>
      </c>
    </row>
    <row r="265" spans="1:4" ht="14.25">
      <c r="A265" s="159" t="s">
        <v>165</v>
      </c>
      <c r="B265" s="158">
        <v>0</v>
      </c>
      <c r="C265" s="42">
        <v>0</v>
      </c>
      <c r="D265" s="156">
        <f t="shared" si="4"/>
        <v>0</v>
      </c>
    </row>
    <row r="266" spans="1:4" ht="14.25">
      <c r="A266" s="159" t="s">
        <v>166</v>
      </c>
      <c r="B266" s="158">
        <v>0</v>
      </c>
      <c r="C266" s="42">
        <v>0</v>
      </c>
      <c r="D266" s="156">
        <f t="shared" si="4"/>
        <v>0</v>
      </c>
    </row>
    <row r="267" spans="1:4" ht="14.25">
      <c r="A267" s="159" t="s">
        <v>205</v>
      </c>
      <c r="B267" s="158">
        <v>183</v>
      </c>
      <c r="C267" s="165">
        <v>183</v>
      </c>
      <c r="D267" s="156">
        <f t="shared" si="4"/>
        <v>0</v>
      </c>
    </row>
    <row r="268" spans="1:4" ht="14.25">
      <c r="A268" s="159" t="s">
        <v>322</v>
      </c>
      <c r="B268" s="158">
        <v>976</v>
      </c>
      <c r="C268" s="165">
        <v>976</v>
      </c>
      <c r="D268" s="156">
        <f t="shared" si="4"/>
        <v>0</v>
      </c>
    </row>
    <row r="269" spans="1:4" ht="14.25">
      <c r="A269" s="159" t="s">
        <v>323</v>
      </c>
      <c r="B269" s="158">
        <v>0</v>
      </c>
      <c r="C269" s="42">
        <v>0</v>
      </c>
      <c r="D269" s="156">
        <f t="shared" si="4"/>
        <v>0</v>
      </c>
    </row>
    <row r="270" spans="1:4" ht="14.25">
      <c r="A270" s="159" t="s">
        <v>324</v>
      </c>
      <c r="B270" s="158">
        <v>0</v>
      </c>
      <c r="C270" s="42">
        <v>0</v>
      </c>
      <c r="D270" s="156">
        <f t="shared" si="4"/>
        <v>0</v>
      </c>
    </row>
    <row r="271" spans="1:4" ht="14.25">
      <c r="A271" s="159" t="s">
        <v>325</v>
      </c>
      <c r="B271" s="158">
        <v>0</v>
      </c>
      <c r="C271" s="42">
        <v>0</v>
      </c>
      <c r="D271" s="156">
        <f t="shared" si="4"/>
        <v>0</v>
      </c>
    </row>
    <row r="272" spans="1:4" ht="14.25">
      <c r="A272" s="159" t="s">
        <v>173</v>
      </c>
      <c r="B272" s="158">
        <v>0</v>
      </c>
      <c r="C272" s="42">
        <v>0</v>
      </c>
      <c r="D272" s="156">
        <f t="shared" si="4"/>
        <v>0</v>
      </c>
    </row>
    <row r="273" spans="1:4" ht="14.25">
      <c r="A273" s="159" t="s">
        <v>326</v>
      </c>
      <c r="B273" s="158">
        <v>3522</v>
      </c>
      <c r="C273" s="42">
        <v>2991</v>
      </c>
      <c r="D273" s="156">
        <f t="shared" si="4"/>
        <v>-0.15076660988074952</v>
      </c>
    </row>
    <row r="274" spans="1:4" ht="14.25">
      <c r="A274" s="157" t="s">
        <v>327</v>
      </c>
      <c r="B274" s="117">
        <f>SUM(B275:B280)</f>
        <v>10</v>
      </c>
      <c r="C274" s="117">
        <f>SUM(C275:C280)</f>
        <v>0</v>
      </c>
      <c r="D274" s="156">
        <f t="shared" si="4"/>
        <v>-1</v>
      </c>
    </row>
    <row r="275" spans="1:4" ht="14.25">
      <c r="A275" s="157" t="s">
        <v>164</v>
      </c>
      <c r="B275" s="117"/>
      <c r="C275" s="117"/>
      <c r="D275" s="156">
        <f t="shared" si="4"/>
        <v>0</v>
      </c>
    </row>
    <row r="276" spans="1:4" ht="14.25">
      <c r="A276" s="157" t="s">
        <v>165</v>
      </c>
      <c r="B276" s="117"/>
      <c r="C276" s="117"/>
      <c r="D276" s="156">
        <f t="shared" si="4"/>
        <v>0</v>
      </c>
    </row>
    <row r="277" spans="1:4" ht="14.25">
      <c r="A277" s="159" t="s">
        <v>166</v>
      </c>
      <c r="B277" s="117"/>
      <c r="C277" s="117"/>
      <c r="D277" s="156">
        <f t="shared" si="4"/>
        <v>0</v>
      </c>
    </row>
    <row r="278" spans="1:4" ht="14.25">
      <c r="A278" s="159" t="s">
        <v>328</v>
      </c>
      <c r="B278" s="117"/>
      <c r="C278" s="117"/>
      <c r="D278" s="156">
        <f t="shared" si="4"/>
        <v>0</v>
      </c>
    </row>
    <row r="279" spans="1:4" ht="14.25">
      <c r="A279" s="159" t="s">
        <v>173</v>
      </c>
      <c r="B279" s="117"/>
      <c r="C279" s="117"/>
      <c r="D279" s="156">
        <f t="shared" si="4"/>
        <v>0</v>
      </c>
    </row>
    <row r="280" spans="1:4" ht="14.25">
      <c r="A280" s="117" t="s">
        <v>329</v>
      </c>
      <c r="B280" s="117">
        <v>10</v>
      </c>
      <c r="C280" s="117"/>
      <c r="D280" s="156">
        <f t="shared" si="4"/>
        <v>-1</v>
      </c>
    </row>
    <row r="281" spans="1:4" ht="14.25">
      <c r="A281" s="160" t="s">
        <v>330</v>
      </c>
      <c r="B281" s="117">
        <f>SUM(B282:B288)</f>
        <v>0</v>
      </c>
      <c r="C281" s="117">
        <f>SUM(C282:C288)</f>
        <v>0</v>
      </c>
      <c r="D281" s="156">
        <f t="shared" si="4"/>
        <v>0</v>
      </c>
    </row>
    <row r="282" spans="1:4" ht="14.25">
      <c r="A282" s="157" t="s">
        <v>164</v>
      </c>
      <c r="B282" s="117"/>
      <c r="C282" s="117"/>
      <c r="D282" s="156">
        <f t="shared" si="4"/>
        <v>0</v>
      </c>
    </row>
    <row r="283" spans="1:4" ht="14.25">
      <c r="A283" s="157" t="s">
        <v>165</v>
      </c>
      <c r="B283" s="117"/>
      <c r="C283" s="117"/>
      <c r="D283" s="156">
        <f t="shared" si="4"/>
        <v>0</v>
      </c>
    </row>
    <row r="284" spans="1:4" ht="14.25">
      <c r="A284" s="159" t="s">
        <v>166</v>
      </c>
      <c r="B284" s="117"/>
      <c r="C284" s="117"/>
      <c r="D284" s="156">
        <f t="shared" si="4"/>
        <v>0</v>
      </c>
    </row>
    <row r="285" spans="1:4" ht="14.25">
      <c r="A285" s="159" t="s">
        <v>331</v>
      </c>
      <c r="B285" s="117"/>
      <c r="C285" s="117"/>
      <c r="D285" s="156">
        <f t="shared" si="4"/>
        <v>0</v>
      </c>
    </row>
    <row r="286" spans="1:4" ht="14.25">
      <c r="A286" s="159" t="s">
        <v>332</v>
      </c>
      <c r="B286" s="117"/>
      <c r="C286" s="117"/>
      <c r="D286" s="156">
        <f t="shared" si="4"/>
        <v>0</v>
      </c>
    </row>
    <row r="287" spans="1:4" ht="14.25">
      <c r="A287" s="159" t="s">
        <v>173</v>
      </c>
      <c r="B287" s="117"/>
      <c r="C287" s="117"/>
      <c r="D287" s="156">
        <f t="shared" si="4"/>
        <v>0</v>
      </c>
    </row>
    <row r="288" spans="1:4" ht="14.25">
      <c r="A288" s="159" t="s">
        <v>333</v>
      </c>
      <c r="B288" s="117"/>
      <c r="C288" s="117"/>
      <c r="D288" s="156">
        <f t="shared" si="4"/>
        <v>0</v>
      </c>
    </row>
    <row r="289" spans="1:4" ht="14.25">
      <c r="A289" s="117" t="s">
        <v>334</v>
      </c>
      <c r="B289" s="117">
        <f>SUM(B290:B297)</f>
        <v>50</v>
      </c>
      <c r="C289" s="117">
        <f>SUM(C290:C297)</f>
        <v>0</v>
      </c>
      <c r="D289" s="156">
        <f t="shared" si="4"/>
        <v>-1</v>
      </c>
    </row>
    <row r="290" spans="1:4" ht="14.25">
      <c r="A290" s="157" t="s">
        <v>164</v>
      </c>
      <c r="B290" s="158">
        <v>50</v>
      </c>
      <c r="C290" s="117"/>
      <c r="D290" s="156">
        <f t="shared" si="4"/>
        <v>-1</v>
      </c>
    </row>
    <row r="291" spans="1:4" ht="14.25">
      <c r="A291" s="157" t="s">
        <v>165</v>
      </c>
      <c r="B291" s="158"/>
      <c r="C291" s="117"/>
      <c r="D291" s="156">
        <f t="shared" si="4"/>
        <v>0</v>
      </c>
    </row>
    <row r="292" spans="1:4" ht="14.25">
      <c r="A292" s="157" t="s">
        <v>166</v>
      </c>
      <c r="B292" s="158"/>
      <c r="C292" s="117"/>
      <c r="D292" s="156">
        <f t="shared" si="4"/>
        <v>0</v>
      </c>
    </row>
    <row r="293" spans="1:4" ht="14.25">
      <c r="A293" s="159" t="s">
        <v>335</v>
      </c>
      <c r="B293" s="158"/>
      <c r="C293" s="117"/>
      <c r="D293" s="156">
        <f t="shared" si="4"/>
        <v>0</v>
      </c>
    </row>
    <row r="294" spans="1:4" ht="14.25">
      <c r="A294" s="159" t="s">
        <v>336</v>
      </c>
      <c r="B294" s="158"/>
      <c r="C294" s="117"/>
      <c r="D294" s="156">
        <f t="shared" si="4"/>
        <v>0</v>
      </c>
    </row>
    <row r="295" spans="1:4" ht="14.25">
      <c r="A295" s="159" t="s">
        <v>337</v>
      </c>
      <c r="B295" s="158"/>
      <c r="C295" s="117"/>
      <c r="D295" s="156">
        <f t="shared" si="4"/>
        <v>0</v>
      </c>
    </row>
    <row r="296" spans="1:4" ht="14.25">
      <c r="A296" s="157" t="s">
        <v>173</v>
      </c>
      <c r="B296" s="158"/>
      <c r="C296" s="117"/>
      <c r="D296" s="156">
        <f t="shared" si="4"/>
        <v>0</v>
      </c>
    </row>
    <row r="297" spans="1:4" ht="14.25">
      <c r="A297" s="157" t="s">
        <v>338</v>
      </c>
      <c r="B297" s="158"/>
      <c r="C297" s="117"/>
      <c r="D297" s="156">
        <f t="shared" si="4"/>
        <v>0</v>
      </c>
    </row>
    <row r="298" spans="1:4" ht="14.25">
      <c r="A298" s="157" t="s">
        <v>339</v>
      </c>
      <c r="B298" s="117">
        <f>SUM(B299:B311)</f>
        <v>2651</v>
      </c>
      <c r="C298" s="117">
        <f>SUM(C299:C311)</f>
        <v>1353</v>
      </c>
      <c r="D298" s="156">
        <f t="shared" si="4"/>
        <v>-0.48962655601659755</v>
      </c>
    </row>
    <row r="299" spans="1:4" ht="14.25">
      <c r="A299" s="159" t="s">
        <v>164</v>
      </c>
      <c r="B299" s="158">
        <v>683</v>
      </c>
      <c r="C299" s="42">
        <v>666</v>
      </c>
      <c r="D299" s="156">
        <f t="shared" si="4"/>
        <v>-0.024890190336749662</v>
      </c>
    </row>
    <row r="300" spans="1:4" ht="14.25">
      <c r="A300" s="159" t="s">
        <v>165</v>
      </c>
      <c r="B300" s="158"/>
      <c r="C300" s="42">
        <v>0</v>
      </c>
      <c r="D300" s="156">
        <f t="shared" si="4"/>
        <v>0</v>
      </c>
    </row>
    <row r="301" spans="1:4" ht="14.25">
      <c r="A301" s="159" t="s">
        <v>166</v>
      </c>
      <c r="B301" s="158"/>
      <c r="C301" s="42">
        <v>0</v>
      </c>
      <c r="D301" s="156">
        <f t="shared" si="4"/>
        <v>0</v>
      </c>
    </row>
    <row r="302" spans="1:4" ht="14.25">
      <c r="A302" s="117" t="s">
        <v>340</v>
      </c>
      <c r="B302" s="158">
        <v>38</v>
      </c>
      <c r="C302" s="42">
        <v>0</v>
      </c>
      <c r="D302" s="156">
        <f t="shared" si="4"/>
        <v>-1</v>
      </c>
    </row>
    <row r="303" spans="1:4" ht="14.25">
      <c r="A303" s="157" t="s">
        <v>341</v>
      </c>
      <c r="B303" s="158"/>
      <c r="C303" s="42">
        <v>0</v>
      </c>
      <c r="D303" s="156">
        <f t="shared" si="4"/>
        <v>0</v>
      </c>
    </row>
    <row r="304" spans="1:4" ht="14.25">
      <c r="A304" s="157" t="s">
        <v>1662</v>
      </c>
      <c r="B304" s="158"/>
      <c r="C304" s="42"/>
      <c r="D304" s="156">
        <f t="shared" si="4"/>
        <v>0</v>
      </c>
    </row>
    <row r="305" spans="1:4" ht="14.25">
      <c r="A305" s="160" t="s">
        <v>1663</v>
      </c>
      <c r="B305" s="158">
        <v>11</v>
      </c>
      <c r="C305" s="42">
        <v>11</v>
      </c>
      <c r="D305" s="156">
        <f t="shared" si="4"/>
        <v>0</v>
      </c>
    </row>
    <row r="306" spans="1:4" ht="14.25">
      <c r="A306" s="159" t="s">
        <v>344</v>
      </c>
      <c r="B306" s="158"/>
      <c r="C306" s="42">
        <v>0</v>
      </c>
      <c r="D306" s="156">
        <f t="shared" si="4"/>
        <v>0</v>
      </c>
    </row>
    <row r="307" spans="1:4" ht="14.25">
      <c r="A307" s="159" t="s">
        <v>346</v>
      </c>
      <c r="B307" s="158">
        <v>10</v>
      </c>
      <c r="C307" s="42">
        <v>10</v>
      </c>
      <c r="D307" s="156">
        <f t="shared" si="4"/>
        <v>0</v>
      </c>
    </row>
    <row r="308" spans="1:4" ht="14.25">
      <c r="A308" s="159" t="s">
        <v>348</v>
      </c>
      <c r="B308" s="158"/>
      <c r="C308" s="42">
        <v>0</v>
      </c>
      <c r="D308" s="156">
        <f t="shared" si="4"/>
        <v>0</v>
      </c>
    </row>
    <row r="309" spans="1:4" ht="14.25">
      <c r="A309" s="159" t="s">
        <v>205</v>
      </c>
      <c r="B309" s="158"/>
      <c r="C309" s="42">
        <v>0</v>
      </c>
      <c r="D309" s="156">
        <f t="shared" si="4"/>
        <v>0</v>
      </c>
    </row>
    <row r="310" spans="1:4" ht="14.25">
      <c r="A310" s="159" t="s">
        <v>173</v>
      </c>
      <c r="B310" s="158"/>
      <c r="C310" s="42">
        <v>0</v>
      </c>
      <c r="D310" s="156">
        <f t="shared" si="4"/>
        <v>0</v>
      </c>
    </row>
    <row r="311" spans="1:4" ht="14.25">
      <c r="A311" s="157" t="s">
        <v>349</v>
      </c>
      <c r="B311" s="158">
        <v>1909</v>
      </c>
      <c r="C311" s="42">
        <v>666</v>
      </c>
      <c r="D311" s="156">
        <f t="shared" si="4"/>
        <v>-0.6511262441068622</v>
      </c>
    </row>
    <row r="312" spans="1:4" ht="14.25">
      <c r="A312" s="160" t="s">
        <v>350</v>
      </c>
      <c r="B312" s="117">
        <f>SUM(B313:B321)</f>
        <v>0</v>
      </c>
      <c r="C312" s="117">
        <f>SUM(C313:C321)</f>
        <v>0</v>
      </c>
      <c r="D312" s="156">
        <f t="shared" si="4"/>
        <v>0</v>
      </c>
    </row>
    <row r="313" spans="1:4" ht="14.25">
      <c r="A313" s="157" t="s">
        <v>164</v>
      </c>
      <c r="B313" s="117"/>
      <c r="C313" s="117"/>
      <c r="D313" s="156">
        <f t="shared" si="4"/>
        <v>0</v>
      </c>
    </row>
    <row r="314" spans="1:4" ht="14.25">
      <c r="A314" s="159" t="s">
        <v>165</v>
      </c>
      <c r="B314" s="117"/>
      <c r="C314" s="117"/>
      <c r="D314" s="156">
        <f t="shared" si="4"/>
        <v>0</v>
      </c>
    </row>
    <row r="315" spans="1:4" ht="14.25">
      <c r="A315" s="159" t="s">
        <v>166</v>
      </c>
      <c r="B315" s="117"/>
      <c r="C315" s="117"/>
      <c r="D315" s="156">
        <f t="shared" si="4"/>
        <v>0</v>
      </c>
    </row>
    <row r="316" spans="1:4" ht="14.25">
      <c r="A316" s="159" t="s">
        <v>351</v>
      </c>
      <c r="B316" s="117"/>
      <c r="C316" s="117"/>
      <c r="D316" s="156">
        <f t="shared" si="4"/>
        <v>0</v>
      </c>
    </row>
    <row r="317" spans="1:4" ht="14.25">
      <c r="A317" s="117" t="s">
        <v>352</v>
      </c>
      <c r="B317" s="117"/>
      <c r="C317" s="117"/>
      <c r="D317" s="156">
        <f t="shared" si="4"/>
        <v>0</v>
      </c>
    </row>
    <row r="318" spans="1:4" ht="14.25">
      <c r="A318" s="157" t="s">
        <v>353</v>
      </c>
      <c r="B318" s="117"/>
      <c r="C318" s="117"/>
      <c r="D318" s="156">
        <f t="shared" si="4"/>
        <v>0</v>
      </c>
    </row>
    <row r="319" spans="1:4" ht="14.25">
      <c r="A319" s="157" t="s">
        <v>205</v>
      </c>
      <c r="B319" s="117"/>
      <c r="C319" s="117"/>
      <c r="D319" s="156">
        <f t="shared" si="4"/>
        <v>0</v>
      </c>
    </row>
    <row r="320" spans="1:4" ht="14.25">
      <c r="A320" s="157" t="s">
        <v>173</v>
      </c>
      <c r="B320" s="117"/>
      <c r="C320" s="117"/>
      <c r="D320" s="156">
        <f t="shared" si="4"/>
        <v>0</v>
      </c>
    </row>
    <row r="321" spans="1:4" ht="14.25">
      <c r="A321" s="157" t="s">
        <v>354</v>
      </c>
      <c r="B321" s="117"/>
      <c r="C321" s="117"/>
      <c r="D321" s="156">
        <f t="shared" si="4"/>
        <v>0</v>
      </c>
    </row>
    <row r="322" spans="1:4" ht="14.25">
      <c r="A322" s="159" t="s">
        <v>355</v>
      </c>
      <c r="B322" s="117">
        <f>SUM(B323:B331)</f>
        <v>0</v>
      </c>
      <c r="C322" s="117">
        <f>SUM(C323:C331)</f>
        <v>0</v>
      </c>
      <c r="D322" s="156">
        <f t="shared" si="4"/>
        <v>0</v>
      </c>
    </row>
    <row r="323" spans="1:4" ht="14.25">
      <c r="A323" s="159" t="s">
        <v>164</v>
      </c>
      <c r="B323" s="117"/>
      <c r="C323" s="117"/>
      <c r="D323" s="156">
        <f t="shared" si="4"/>
        <v>0</v>
      </c>
    </row>
    <row r="324" spans="1:4" ht="14.25">
      <c r="A324" s="159" t="s">
        <v>165</v>
      </c>
      <c r="B324" s="117"/>
      <c r="C324" s="117"/>
      <c r="D324" s="156">
        <f t="shared" si="4"/>
        <v>0</v>
      </c>
    </row>
    <row r="325" spans="1:4" ht="14.25">
      <c r="A325" s="157" t="s">
        <v>166</v>
      </c>
      <c r="B325" s="117"/>
      <c r="C325" s="117"/>
      <c r="D325" s="156">
        <f aca="true" t="shared" si="5" ref="D325:D388">IF(B325&gt;0,C325/B325-1,0)</f>
        <v>0</v>
      </c>
    </row>
    <row r="326" spans="1:4" ht="14.25">
      <c r="A326" s="157" t="s">
        <v>356</v>
      </c>
      <c r="B326" s="117"/>
      <c r="C326" s="117"/>
      <c r="D326" s="156">
        <f t="shared" si="5"/>
        <v>0</v>
      </c>
    </row>
    <row r="327" spans="1:4" ht="14.25">
      <c r="A327" s="157" t="s">
        <v>357</v>
      </c>
      <c r="B327" s="117"/>
      <c r="C327" s="117"/>
      <c r="D327" s="156">
        <f t="shared" si="5"/>
        <v>0</v>
      </c>
    </row>
    <row r="328" spans="1:4" ht="14.25">
      <c r="A328" s="159" t="s">
        <v>358</v>
      </c>
      <c r="B328" s="117"/>
      <c r="C328" s="117"/>
      <c r="D328" s="156">
        <f t="shared" si="5"/>
        <v>0</v>
      </c>
    </row>
    <row r="329" spans="1:4" ht="14.25">
      <c r="A329" s="159" t="s">
        <v>205</v>
      </c>
      <c r="B329" s="117"/>
      <c r="C329" s="117"/>
      <c r="D329" s="156">
        <f t="shared" si="5"/>
        <v>0</v>
      </c>
    </row>
    <row r="330" spans="1:4" ht="14.25">
      <c r="A330" s="159" t="s">
        <v>173</v>
      </c>
      <c r="B330" s="117"/>
      <c r="C330" s="117"/>
      <c r="D330" s="156">
        <f t="shared" si="5"/>
        <v>0</v>
      </c>
    </row>
    <row r="331" spans="1:4" ht="14.25">
      <c r="A331" s="159" t="s">
        <v>359</v>
      </c>
      <c r="B331" s="117"/>
      <c r="C331" s="117"/>
      <c r="D331" s="156">
        <f t="shared" si="5"/>
        <v>0</v>
      </c>
    </row>
    <row r="332" spans="1:4" ht="14.25">
      <c r="A332" s="117" t="s">
        <v>360</v>
      </c>
      <c r="B332" s="117">
        <f>SUM(B333:B339)</f>
        <v>0</v>
      </c>
      <c r="C332" s="117">
        <f>SUM(C333:C339)</f>
        <v>0</v>
      </c>
      <c r="D332" s="156">
        <f t="shared" si="5"/>
        <v>0</v>
      </c>
    </row>
    <row r="333" spans="1:4" ht="14.25">
      <c r="A333" s="157" t="s">
        <v>164</v>
      </c>
      <c r="B333" s="117"/>
      <c r="C333" s="117"/>
      <c r="D333" s="156">
        <f t="shared" si="5"/>
        <v>0</v>
      </c>
    </row>
    <row r="334" spans="1:4" ht="14.25">
      <c r="A334" s="157" t="s">
        <v>165</v>
      </c>
      <c r="B334" s="117"/>
      <c r="C334" s="117"/>
      <c r="D334" s="156">
        <f t="shared" si="5"/>
        <v>0</v>
      </c>
    </row>
    <row r="335" spans="1:4" ht="14.25">
      <c r="A335" s="160" t="s">
        <v>166</v>
      </c>
      <c r="B335" s="117"/>
      <c r="C335" s="117"/>
      <c r="D335" s="156">
        <f t="shared" si="5"/>
        <v>0</v>
      </c>
    </row>
    <row r="336" spans="1:4" ht="14.25">
      <c r="A336" s="161" t="s">
        <v>361</v>
      </c>
      <c r="B336" s="117"/>
      <c r="C336" s="117"/>
      <c r="D336" s="156">
        <f t="shared" si="5"/>
        <v>0</v>
      </c>
    </row>
    <row r="337" spans="1:4" ht="14.25">
      <c r="A337" s="159" t="s">
        <v>362</v>
      </c>
      <c r="B337" s="117"/>
      <c r="C337" s="117"/>
      <c r="D337" s="156">
        <f t="shared" si="5"/>
        <v>0</v>
      </c>
    </row>
    <row r="338" spans="1:4" ht="14.25">
      <c r="A338" s="159" t="s">
        <v>173</v>
      </c>
      <c r="B338" s="117"/>
      <c r="C338" s="117"/>
      <c r="D338" s="156">
        <f t="shared" si="5"/>
        <v>0</v>
      </c>
    </row>
    <row r="339" spans="1:4" ht="14.25">
      <c r="A339" s="157" t="s">
        <v>363</v>
      </c>
      <c r="B339" s="117"/>
      <c r="C339" s="117"/>
      <c r="D339" s="156">
        <f t="shared" si="5"/>
        <v>0</v>
      </c>
    </row>
    <row r="340" spans="1:4" ht="14.25">
      <c r="A340" s="157" t="s">
        <v>364</v>
      </c>
      <c r="B340" s="117">
        <f>SUM(B341:B345)</f>
        <v>0</v>
      </c>
      <c r="C340" s="117">
        <f>SUM(C341:C345)</f>
        <v>0</v>
      </c>
      <c r="D340" s="156">
        <f t="shared" si="5"/>
        <v>0</v>
      </c>
    </row>
    <row r="341" spans="1:4" ht="14.25">
      <c r="A341" s="157" t="s">
        <v>164</v>
      </c>
      <c r="B341" s="117"/>
      <c r="C341" s="117"/>
      <c r="D341" s="156">
        <f t="shared" si="5"/>
        <v>0</v>
      </c>
    </row>
    <row r="342" spans="1:4" ht="14.25">
      <c r="A342" s="159" t="s">
        <v>165</v>
      </c>
      <c r="B342" s="117"/>
      <c r="C342" s="117"/>
      <c r="D342" s="156">
        <f t="shared" si="5"/>
        <v>0</v>
      </c>
    </row>
    <row r="343" spans="1:4" ht="14.25">
      <c r="A343" s="157" t="s">
        <v>205</v>
      </c>
      <c r="B343" s="117"/>
      <c r="C343" s="117"/>
      <c r="D343" s="156">
        <f t="shared" si="5"/>
        <v>0</v>
      </c>
    </row>
    <row r="344" spans="1:4" ht="14.25">
      <c r="A344" s="159" t="s">
        <v>365</v>
      </c>
      <c r="B344" s="117"/>
      <c r="C344" s="117"/>
      <c r="D344" s="156">
        <f t="shared" si="5"/>
        <v>0</v>
      </c>
    </row>
    <row r="345" spans="1:4" ht="14.25">
      <c r="A345" s="157" t="s">
        <v>366</v>
      </c>
      <c r="B345" s="117"/>
      <c r="C345" s="117"/>
      <c r="D345" s="156">
        <f t="shared" si="5"/>
        <v>0</v>
      </c>
    </row>
    <row r="346" spans="1:4" ht="14.25">
      <c r="A346" s="157" t="s">
        <v>367</v>
      </c>
      <c r="B346" s="117">
        <f>SUM(B347:B348)</f>
        <v>36</v>
      </c>
      <c r="C346" s="117">
        <f>SUM(C347:C348)</f>
        <v>0</v>
      </c>
      <c r="D346" s="156">
        <f t="shared" si="5"/>
        <v>-1</v>
      </c>
    </row>
    <row r="347" spans="1:4" ht="14.25">
      <c r="A347" s="157" t="s">
        <v>1664</v>
      </c>
      <c r="B347" s="117"/>
      <c r="C347" s="117"/>
      <c r="D347" s="156">
        <f t="shared" si="5"/>
        <v>0</v>
      </c>
    </row>
    <row r="348" spans="1:4" ht="14.25">
      <c r="A348" s="157" t="s">
        <v>368</v>
      </c>
      <c r="B348" s="158">
        <v>36</v>
      </c>
      <c r="C348" s="117"/>
      <c r="D348" s="156">
        <f t="shared" si="5"/>
        <v>-1</v>
      </c>
    </row>
    <row r="349" spans="1:4" ht="14.25">
      <c r="A349" s="117" t="s">
        <v>369</v>
      </c>
      <c r="B349" s="117">
        <f>SUM(B350:B398)/2+B399</f>
        <v>63060</v>
      </c>
      <c r="C349" s="117">
        <f>SUM(C350:C398)/2+C399</f>
        <v>60129</v>
      </c>
      <c r="D349" s="156">
        <f t="shared" si="5"/>
        <v>-0.0464795432921028</v>
      </c>
    </row>
    <row r="350" spans="1:4" ht="14.25">
      <c r="A350" s="159" t="s">
        <v>370</v>
      </c>
      <c r="B350" s="117">
        <f>SUM(B351:B354)</f>
        <v>1405</v>
      </c>
      <c r="C350" s="117">
        <f>SUM(C351:C354)</f>
        <v>980</v>
      </c>
      <c r="D350" s="156">
        <f t="shared" si="5"/>
        <v>-0.302491103202847</v>
      </c>
    </row>
    <row r="351" spans="1:4" ht="14.25">
      <c r="A351" s="157" t="s">
        <v>164</v>
      </c>
      <c r="B351" s="158">
        <v>164</v>
      </c>
      <c r="C351" s="42">
        <v>160</v>
      </c>
      <c r="D351" s="156">
        <f t="shared" si="5"/>
        <v>-0.024390243902439046</v>
      </c>
    </row>
    <row r="352" spans="1:4" ht="14.25">
      <c r="A352" s="157" t="s">
        <v>165</v>
      </c>
      <c r="B352" s="158"/>
      <c r="C352" s="42">
        <v>0</v>
      </c>
      <c r="D352" s="156">
        <f t="shared" si="5"/>
        <v>0</v>
      </c>
    </row>
    <row r="353" spans="1:4" ht="14.25">
      <c r="A353" s="157" t="s">
        <v>166</v>
      </c>
      <c r="B353" s="158"/>
      <c r="C353" s="42">
        <v>0</v>
      </c>
      <c r="D353" s="156">
        <f t="shared" si="5"/>
        <v>0</v>
      </c>
    </row>
    <row r="354" spans="1:4" ht="14.25">
      <c r="A354" s="161" t="s">
        <v>371</v>
      </c>
      <c r="B354" s="158">
        <v>1241</v>
      </c>
      <c r="C354" s="42">
        <v>820</v>
      </c>
      <c r="D354" s="156">
        <f t="shared" si="5"/>
        <v>-0.33924254633360196</v>
      </c>
    </row>
    <row r="355" spans="1:4" ht="14.25">
      <c r="A355" s="157" t="s">
        <v>372</v>
      </c>
      <c r="B355" s="117">
        <f>SUM(B356:B361)</f>
        <v>56413</v>
      </c>
      <c r="C355" s="117">
        <f>SUM(C356:C361)</f>
        <v>54145</v>
      </c>
      <c r="D355" s="156">
        <f t="shared" si="5"/>
        <v>-0.040203499193448344</v>
      </c>
    </row>
    <row r="356" spans="1:4" ht="14.25">
      <c r="A356" s="157" t="s">
        <v>373</v>
      </c>
      <c r="B356" s="158">
        <v>5653</v>
      </c>
      <c r="C356" s="42">
        <v>8374</v>
      </c>
      <c r="D356" s="156">
        <f t="shared" si="5"/>
        <v>0.4813373430037149</v>
      </c>
    </row>
    <row r="357" spans="1:4" ht="14.25">
      <c r="A357" s="157" t="s">
        <v>374</v>
      </c>
      <c r="B357" s="158">
        <v>23945</v>
      </c>
      <c r="C357" s="42">
        <v>20473</v>
      </c>
      <c r="D357" s="156">
        <f t="shared" si="5"/>
        <v>-0.14499895594069745</v>
      </c>
    </row>
    <row r="358" spans="1:4" ht="14.25">
      <c r="A358" s="159" t="s">
        <v>375</v>
      </c>
      <c r="B358" s="158">
        <v>19686</v>
      </c>
      <c r="C358" s="42">
        <v>18445</v>
      </c>
      <c r="D358" s="156">
        <f t="shared" si="5"/>
        <v>-0.06303972366148536</v>
      </c>
    </row>
    <row r="359" spans="1:4" ht="14.25">
      <c r="A359" s="159" t="s">
        <v>376</v>
      </c>
      <c r="B359" s="158">
        <v>6328</v>
      </c>
      <c r="C359" s="42">
        <v>5579</v>
      </c>
      <c r="D359" s="156">
        <f t="shared" si="5"/>
        <v>-0.11836283185840712</v>
      </c>
    </row>
    <row r="360" spans="1:4" ht="14.25">
      <c r="A360" s="159" t="s">
        <v>377</v>
      </c>
      <c r="B360" s="158">
        <v>102</v>
      </c>
      <c r="C360" s="42">
        <v>0</v>
      </c>
      <c r="D360" s="156">
        <f t="shared" si="5"/>
        <v>-1</v>
      </c>
    </row>
    <row r="361" spans="1:4" ht="14.25">
      <c r="A361" s="157" t="s">
        <v>380</v>
      </c>
      <c r="B361" s="158">
        <v>699</v>
      </c>
      <c r="C361" s="42">
        <v>1274</v>
      </c>
      <c r="D361" s="156">
        <f t="shared" si="5"/>
        <v>0.8226037195994278</v>
      </c>
    </row>
    <row r="362" spans="1:4" ht="14.25">
      <c r="A362" s="157" t="s">
        <v>381</v>
      </c>
      <c r="B362" s="117">
        <f>SUM(B363:B367)</f>
        <v>4267</v>
      </c>
      <c r="C362" s="117">
        <f>SUM(C363:C367)</f>
        <v>4164</v>
      </c>
      <c r="D362" s="156">
        <f t="shared" si="5"/>
        <v>-0.024138739161003064</v>
      </c>
    </row>
    <row r="363" spans="1:4" ht="14.25">
      <c r="A363" s="157" t="s">
        <v>382</v>
      </c>
      <c r="B363" s="158"/>
      <c r="C363" s="42">
        <v>0</v>
      </c>
      <c r="D363" s="156">
        <f t="shared" si="5"/>
        <v>0</v>
      </c>
    </row>
    <row r="364" spans="1:4" ht="14.25">
      <c r="A364" s="157" t="s">
        <v>383</v>
      </c>
      <c r="B364" s="158">
        <v>4257</v>
      </c>
      <c r="C364" s="42">
        <v>4164</v>
      </c>
      <c r="D364" s="156">
        <f t="shared" si="5"/>
        <v>-0.021846370683579974</v>
      </c>
    </row>
    <row r="365" spans="1:4" ht="14.25">
      <c r="A365" s="157" t="s">
        <v>384</v>
      </c>
      <c r="B365" s="158"/>
      <c r="C365" s="42">
        <v>0</v>
      </c>
      <c r="D365" s="156">
        <f t="shared" si="5"/>
        <v>0</v>
      </c>
    </row>
    <row r="366" spans="1:4" ht="14.25">
      <c r="A366" s="159" t="s">
        <v>385</v>
      </c>
      <c r="B366" s="158">
        <v>10</v>
      </c>
      <c r="C366" s="42">
        <v>0</v>
      </c>
      <c r="D366" s="156">
        <f t="shared" si="5"/>
        <v>-1</v>
      </c>
    </row>
    <row r="367" spans="1:4" ht="14.25">
      <c r="A367" s="159" t="s">
        <v>386</v>
      </c>
      <c r="B367" s="158"/>
      <c r="C367" s="42">
        <v>0</v>
      </c>
      <c r="D367" s="156">
        <f t="shared" si="5"/>
        <v>0</v>
      </c>
    </row>
    <row r="368" spans="1:4" ht="14.25">
      <c r="A368" s="117" t="s">
        <v>387</v>
      </c>
      <c r="B368" s="117">
        <f>SUM(B369:B373)</f>
        <v>0</v>
      </c>
      <c r="C368" s="117">
        <f>SUM(C369:C373)</f>
        <v>0</v>
      </c>
      <c r="D368" s="156">
        <f t="shared" si="5"/>
        <v>0</v>
      </c>
    </row>
    <row r="369" spans="1:4" ht="14.25">
      <c r="A369" s="157" t="s">
        <v>388</v>
      </c>
      <c r="B369" s="117"/>
      <c r="C369" s="117"/>
      <c r="D369" s="156">
        <f t="shared" si="5"/>
        <v>0</v>
      </c>
    </row>
    <row r="370" spans="1:4" ht="14.25">
      <c r="A370" s="157" t="s">
        <v>389</v>
      </c>
      <c r="B370" s="117"/>
      <c r="C370" s="117"/>
      <c r="D370" s="156">
        <f t="shared" si="5"/>
        <v>0</v>
      </c>
    </row>
    <row r="371" spans="1:4" ht="14.25">
      <c r="A371" s="157" t="s">
        <v>390</v>
      </c>
      <c r="B371" s="117"/>
      <c r="C371" s="117"/>
      <c r="D371" s="156">
        <f t="shared" si="5"/>
        <v>0</v>
      </c>
    </row>
    <row r="372" spans="1:4" ht="14.25">
      <c r="A372" s="159" t="s">
        <v>391</v>
      </c>
      <c r="B372" s="117"/>
      <c r="C372" s="117"/>
      <c r="D372" s="156">
        <f t="shared" si="5"/>
        <v>0</v>
      </c>
    </row>
    <row r="373" spans="1:4" ht="14.25">
      <c r="A373" s="159" t="s">
        <v>392</v>
      </c>
      <c r="B373" s="117"/>
      <c r="C373" s="117"/>
      <c r="D373" s="156">
        <f t="shared" si="5"/>
        <v>0</v>
      </c>
    </row>
    <row r="374" spans="1:4" ht="14.25">
      <c r="A374" s="159" t="s">
        <v>393</v>
      </c>
      <c r="B374" s="117">
        <f>SUM(B375:B377)</f>
        <v>0</v>
      </c>
      <c r="C374" s="117">
        <f>SUM(C375:C377)</f>
        <v>0</v>
      </c>
      <c r="D374" s="156">
        <f t="shared" si="5"/>
        <v>0</v>
      </c>
    </row>
    <row r="375" spans="1:4" ht="14.25">
      <c r="A375" s="157" t="s">
        <v>394</v>
      </c>
      <c r="B375" s="117"/>
      <c r="C375" s="117"/>
      <c r="D375" s="156">
        <f t="shared" si="5"/>
        <v>0</v>
      </c>
    </row>
    <row r="376" spans="1:4" ht="14.25">
      <c r="A376" s="157" t="s">
        <v>395</v>
      </c>
      <c r="B376" s="117"/>
      <c r="C376" s="117"/>
      <c r="D376" s="156">
        <f t="shared" si="5"/>
        <v>0</v>
      </c>
    </row>
    <row r="377" spans="1:4" ht="14.25">
      <c r="A377" s="157" t="s">
        <v>396</v>
      </c>
      <c r="B377" s="158"/>
      <c r="C377" s="117"/>
      <c r="D377" s="156">
        <f t="shared" si="5"/>
        <v>0</v>
      </c>
    </row>
    <row r="378" spans="1:4" ht="14.25">
      <c r="A378" s="159" t="s">
        <v>397</v>
      </c>
      <c r="B378" s="117">
        <f>SUM(B379:B381)</f>
        <v>0</v>
      </c>
      <c r="C378" s="117">
        <f>SUM(C379:C381)</f>
        <v>0</v>
      </c>
      <c r="D378" s="156">
        <f t="shared" si="5"/>
        <v>0</v>
      </c>
    </row>
    <row r="379" spans="1:4" ht="14.25">
      <c r="A379" s="159" t="s">
        <v>398</v>
      </c>
      <c r="B379" s="117"/>
      <c r="C379" s="117"/>
      <c r="D379" s="156">
        <f t="shared" si="5"/>
        <v>0</v>
      </c>
    </row>
    <row r="380" spans="1:4" ht="14.25">
      <c r="A380" s="159" t="s">
        <v>399</v>
      </c>
      <c r="B380" s="117"/>
      <c r="C380" s="117"/>
      <c r="D380" s="156">
        <f t="shared" si="5"/>
        <v>0</v>
      </c>
    </row>
    <row r="381" spans="1:4" ht="14.25">
      <c r="A381" s="117" t="s">
        <v>400</v>
      </c>
      <c r="B381" s="117"/>
      <c r="C381" s="117"/>
      <c r="D381" s="156">
        <f t="shared" si="5"/>
        <v>0</v>
      </c>
    </row>
    <row r="382" spans="1:4" ht="14.25">
      <c r="A382" s="157" t="s">
        <v>401</v>
      </c>
      <c r="B382" s="117">
        <f>SUM(B383:B385)</f>
        <v>296</v>
      </c>
      <c r="C382" s="117">
        <f>SUM(C383:C385)</f>
        <v>177</v>
      </c>
      <c r="D382" s="156">
        <f t="shared" si="5"/>
        <v>-0.402027027027027</v>
      </c>
    </row>
    <row r="383" spans="1:4" ht="14.25">
      <c r="A383" s="157" t="s">
        <v>402</v>
      </c>
      <c r="B383" s="158">
        <v>296</v>
      </c>
      <c r="C383" s="117">
        <v>177</v>
      </c>
      <c r="D383" s="156">
        <f t="shared" si="5"/>
        <v>-0.402027027027027</v>
      </c>
    </row>
    <row r="384" spans="1:4" ht="14.25">
      <c r="A384" s="157" t="s">
        <v>403</v>
      </c>
      <c r="B384" s="158"/>
      <c r="C384" s="117"/>
      <c r="D384" s="156">
        <f t="shared" si="5"/>
        <v>0</v>
      </c>
    </row>
    <row r="385" spans="1:4" ht="14.25">
      <c r="A385" s="159" t="s">
        <v>404</v>
      </c>
      <c r="B385" s="158"/>
      <c r="C385" s="117"/>
      <c r="D385" s="156">
        <f t="shared" si="5"/>
        <v>0</v>
      </c>
    </row>
    <row r="386" spans="1:4" ht="14.25">
      <c r="A386" s="159" t="s">
        <v>405</v>
      </c>
      <c r="B386" s="117">
        <f>SUM(B387:B391)</f>
        <v>182</v>
      </c>
      <c r="C386" s="117">
        <f>SUM(C387:C391)</f>
        <v>166</v>
      </c>
      <c r="D386" s="156">
        <f t="shared" si="5"/>
        <v>-0.08791208791208793</v>
      </c>
    </row>
    <row r="387" spans="1:4" ht="14.25">
      <c r="A387" s="159" t="s">
        <v>406</v>
      </c>
      <c r="B387" s="117"/>
      <c r="C387" s="117"/>
      <c r="D387" s="156">
        <f t="shared" si="5"/>
        <v>0</v>
      </c>
    </row>
    <row r="388" spans="1:4" ht="14.25">
      <c r="A388" s="157" t="s">
        <v>407</v>
      </c>
      <c r="B388" s="158">
        <v>182</v>
      </c>
      <c r="C388" s="117">
        <v>166</v>
      </c>
      <c r="D388" s="156">
        <f t="shared" si="5"/>
        <v>-0.08791208791208793</v>
      </c>
    </row>
    <row r="389" spans="1:4" ht="14.25">
      <c r="A389" s="157" t="s">
        <v>408</v>
      </c>
      <c r="B389" s="117"/>
      <c r="C389" s="117"/>
      <c r="D389" s="156">
        <f aca="true" t="shared" si="6" ref="D389:D452">IF(B389&gt;0,C389/B389-1,0)</f>
        <v>0</v>
      </c>
    </row>
    <row r="390" spans="1:4" ht="14.25">
      <c r="A390" s="157" t="s">
        <v>409</v>
      </c>
      <c r="B390" s="117"/>
      <c r="C390" s="117"/>
      <c r="D390" s="156">
        <f t="shared" si="6"/>
        <v>0</v>
      </c>
    </row>
    <row r="391" spans="1:4" ht="14.25">
      <c r="A391" s="157" t="s">
        <v>410</v>
      </c>
      <c r="B391" s="117"/>
      <c r="C391" s="117"/>
      <c r="D391" s="156">
        <f t="shared" si="6"/>
        <v>0</v>
      </c>
    </row>
    <row r="392" spans="1:4" ht="14.25">
      <c r="A392" s="157" t="s">
        <v>411</v>
      </c>
      <c r="B392" s="117">
        <f>SUM(B393:B398)</f>
        <v>497</v>
      </c>
      <c r="C392" s="117">
        <f>SUM(C393:C398)</f>
        <v>497</v>
      </c>
      <c r="D392" s="156">
        <f t="shared" si="6"/>
        <v>0</v>
      </c>
    </row>
    <row r="393" spans="1:4" ht="14.25">
      <c r="A393" s="159" t="s">
        <v>412</v>
      </c>
      <c r="B393" s="117">
        <v>386</v>
      </c>
      <c r="C393" s="117"/>
      <c r="D393" s="156">
        <f t="shared" si="6"/>
        <v>-1</v>
      </c>
    </row>
    <row r="394" spans="1:4" ht="14.25">
      <c r="A394" s="159" t="s">
        <v>413</v>
      </c>
      <c r="B394" s="117">
        <v>111</v>
      </c>
      <c r="C394" s="117"/>
      <c r="D394" s="156">
        <f t="shared" si="6"/>
        <v>-1</v>
      </c>
    </row>
    <row r="395" spans="1:4" ht="14.25">
      <c r="A395" s="159" t="s">
        <v>414</v>
      </c>
      <c r="B395" s="117"/>
      <c r="C395" s="117"/>
      <c r="D395" s="156">
        <f t="shared" si="6"/>
        <v>0</v>
      </c>
    </row>
    <row r="396" spans="1:4" ht="14.25">
      <c r="A396" s="117" t="s">
        <v>415</v>
      </c>
      <c r="B396" s="117"/>
      <c r="C396" s="117"/>
      <c r="D396" s="156">
        <f t="shared" si="6"/>
        <v>0</v>
      </c>
    </row>
    <row r="397" spans="1:4" ht="14.25">
      <c r="A397" s="157" t="s">
        <v>416</v>
      </c>
      <c r="B397" s="117"/>
      <c r="C397" s="117"/>
      <c r="D397" s="156">
        <f t="shared" si="6"/>
        <v>0</v>
      </c>
    </row>
    <row r="398" spans="1:4" ht="14.25">
      <c r="A398" s="157" t="s">
        <v>417</v>
      </c>
      <c r="B398" s="117"/>
      <c r="C398" s="117">
        <v>497</v>
      </c>
      <c r="D398" s="156">
        <f t="shared" si="6"/>
        <v>0</v>
      </c>
    </row>
    <row r="399" spans="1:4" ht="14.25">
      <c r="A399" s="157" t="s">
        <v>418</v>
      </c>
      <c r="B399" s="117"/>
      <c r="C399" s="117"/>
      <c r="D399" s="156">
        <f t="shared" si="6"/>
        <v>0</v>
      </c>
    </row>
    <row r="400" spans="1:4" ht="14.25">
      <c r="A400" s="117" t="s">
        <v>419</v>
      </c>
      <c r="B400" s="117">
        <f>SUM(B401:B455)/2</f>
        <v>4411</v>
      </c>
      <c r="C400" s="117">
        <f>SUM(C401:C455)/2</f>
        <v>3505</v>
      </c>
      <c r="D400" s="156">
        <f t="shared" si="6"/>
        <v>-0.20539560190433004</v>
      </c>
    </row>
    <row r="401" spans="1:4" ht="14.25">
      <c r="A401" s="159" t="s">
        <v>420</v>
      </c>
      <c r="B401" s="117">
        <f>SUM(B402:B405)</f>
        <v>330</v>
      </c>
      <c r="C401" s="117">
        <f>SUM(C402:C405)</f>
        <v>338</v>
      </c>
      <c r="D401" s="156">
        <f t="shared" si="6"/>
        <v>0.024242424242424176</v>
      </c>
    </row>
    <row r="402" spans="1:4" ht="14.25">
      <c r="A402" s="157" t="s">
        <v>164</v>
      </c>
      <c r="B402" s="117">
        <v>330</v>
      </c>
      <c r="C402" s="117">
        <v>338</v>
      </c>
      <c r="D402" s="156">
        <f t="shared" si="6"/>
        <v>0.024242424242424176</v>
      </c>
    </row>
    <row r="403" spans="1:4" ht="14.25">
      <c r="A403" s="157" t="s">
        <v>165</v>
      </c>
      <c r="B403" s="117"/>
      <c r="C403" s="117"/>
      <c r="D403" s="156">
        <f t="shared" si="6"/>
        <v>0</v>
      </c>
    </row>
    <row r="404" spans="1:4" ht="14.25">
      <c r="A404" s="157" t="s">
        <v>166</v>
      </c>
      <c r="B404" s="117"/>
      <c r="C404" s="117"/>
      <c r="D404" s="156">
        <f t="shared" si="6"/>
        <v>0</v>
      </c>
    </row>
    <row r="405" spans="1:4" ht="14.25">
      <c r="A405" s="159" t="s">
        <v>421</v>
      </c>
      <c r="B405" s="117"/>
      <c r="C405" s="117"/>
      <c r="D405" s="156">
        <f t="shared" si="6"/>
        <v>0</v>
      </c>
    </row>
    <row r="406" spans="1:4" ht="14.25">
      <c r="A406" s="157" t="s">
        <v>422</v>
      </c>
      <c r="B406" s="117">
        <f>SUM(B407:B414)</f>
        <v>0</v>
      </c>
      <c r="C406" s="117">
        <f>SUM(C407:C414)</f>
        <v>0</v>
      </c>
      <c r="D406" s="156">
        <f t="shared" si="6"/>
        <v>0</v>
      </c>
    </row>
    <row r="407" spans="1:4" ht="14.25">
      <c r="A407" s="157" t="s">
        <v>423</v>
      </c>
      <c r="B407" s="117"/>
      <c r="C407" s="117"/>
      <c r="D407" s="156">
        <f t="shared" si="6"/>
        <v>0</v>
      </c>
    </row>
    <row r="408" spans="1:4" ht="14.25">
      <c r="A408" s="117" t="s">
        <v>424</v>
      </c>
      <c r="B408" s="117"/>
      <c r="C408" s="117"/>
      <c r="D408" s="156">
        <f t="shared" si="6"/>
        <v>0</v>
      </c>
    </row>
    <row r="409" spans="1:4" ht="14.25">
      <c r="A409" s="157" t="s">
        <v>1665</v>
      </c>
      <c r="B409" s="117"/>
      <c r="C409" s="117"/>
      <c r="D409" s="156">
        <f t="shared" si="6"/>
        <v>0</v>
      </c>
    </row>
    <row r="410" spans="1:4" ht="14.25">
      <c r="A410" s="157" t="s">
        <v>426</v>
      </c>
      <c r="B410" s="117"/>
      <c r="C410" s="117"/>
      <c r="D410" s="156">
        <f t="shared" si="6"/>
        <v>0</v>
      </c>
    </row>
    <row r="411" spans="1:4" ht="14.25">
      <c r="A411" s="157" t="s">
        <v>427</v>
      </c>
      <c r="B411" s="117"/>
      <c r="C411" s="117"/>
      <c r="D411" s="156">
        <f t="shared" si="6"/>
        <v>0</v>
      </c>
    </row>
    <row r="412" spans="1:4" ht="14.25">
      <c r="A412" s="159" t="s">
        <v>428</v>
      </c>
      <c r="B412" s="117"/>
      <c r="C412" s="117"/>
      <c r="D412" s="156">
        <f t="shared" si="6"/>
        <v>0</v>
      </c>
    </row>
    <row r="413" spans="1:4" ht="14.25">
      <c r="A413" s="159" t="s">
        <v>1666</v>
      </c>
      <c r="B413" s="117"/>
      <c r="C413" s="117"/>
      <c r="D413" s="156">
        <f t="shared" si="6"/>
        <v>0</v>
      </c>
    </row>
    <row r="414" spans="1:4" ht="14.25">
      <c r="A414" s="159" t="s">
        <v>429</v>
      </c>
      <c r="B414" s="117"/>
      <c r="C414" s="117"/>
      <c r="D414" s="156">
        <f t="shared" si="6"/>
        <v>0</v>
      </c>
    </row>
    <row r="415" spans="1:4" ht="14.25">
      <c r="A415" s="159" t="s">
        <v>430</v>
      </c>
      <c r="B415" s="117">
        <f>SUM(B416:B420)</f>
        <v>0</v>
      </c>
      <c r="C415" s="117">
        <f>SUM(C416:C420)</f>
        <v>0</v>
      </c>
      <c r="D415" s="156">
        <f t="shared" si="6"/>
        <v>0</v>
      </c>
    </row>
    <row r="416" spans="1:4" ht="14.25">
      <c r="A416" s="157" t="s">
        <v>423</v>
      </c>
      <c r="B416" s="117"/>
      <c r="C416" s="117"/>
      <c r="D416" s="156">
        <f t="shared" si="6"/>
        <v>0</v>
      </c>
    </row>
    <row r="417" spans="1:4" ht="14.25">
      <c r="A417" s="157" t="s">
        <v>431</v>
      </c>
      <c r="B417" s="117"/>
      <c r="C417" s="117"/>
      <c r="D417" s="156">
        <f t="shared" si="6"/>
        <v>0</v>
      </c>
    </row>
    <row r="418" spans="1:4" ht="14.25">
      <c r="A418" s="157" t="s">
        <v>432</v>
      </c>
      <c r="B418" s="117"/>
      <c r="C418" s="117"/>
      <c r="D418" s="156">
        <f t="shared" si="6"/>
        <v>0</v>
      </c>
    </row>
    <row r="419" spans="1:4" ht="14.25">
      <c r="A419" s="159" t="s">
        <v>433</v>
      </c>
      <c r="B419" s="117"/>
      <c r="C419" s="117"/>
      <c r="D419" s="156">
        <f t="shared" si="6"/>
        <v>0</v>
      </c>
    </row>
    <row r="420" spans="1:4" ht="14.25">
      <c r="A420" s="159" t="s">
        <v>434</v>
      </c>
      <c r="B420" s="117"/>
      <c r="C420" s="117"/>
      <c r="D420" s="156">
        <f t="shared" si="6"/>
        <v>0</v>
      </c>
    </row>
    <row r="421" spans="1:4" ht="14.25">
      <c r="A421" s="159" t="s">
        <v>435</v>
      </c>
      <c r="B421" s="117">
        <f>SUM(B422:B425)</f>
        <v>3911</v>
      </c>
      <c r="C421" s="117">
        <f>SUM(C422:C425)</f>
        <v>3020</v>
      </c>
      <c r="D421" s="156">
        <f t="shared" si="6"/>
        <v>-0.2278189721298901</v>
      </c>
    </row>
    <row r="422" spans="1:4" ht="14.25">
      <c r="A422" s="117" t="s">
        <v>423</v>
      </c>
      <c r="B422" s="158">
        <v>0</v>
      </c>
      <c r="C422" s="117"/>
      <c r="D422" s="156">
        <f t="shared" si="6"/>
        <v>0</v>
      </c>
    </row>
    <row r="423" spans="1:4" ht="14.25">
      <c r="A423" s="157" t="s">
        <v>436</v>
      </c>
      <c r="B423" s="158">
        <v>570</v>
      </c>
      <c r="C423" s="117"/>
      <c r="D423" s="156">
        <f t="shared" si="6"/>
        <v>-1</v>
      </c>
    </row>
    <row r="424" spans="1:4" ht="14.25">
      <c r="A424" s="164" t="s">
        <v>1667</v>
      </c>
      <c r="B424" s="158"/>
      <c r="C424" s="117"/>
      <c r="D424" s="156">
        <f t="shared" si="6"/>
        <v>0</v>
      </c>
    </row>
    <row r="425" spans="1:4" ht="14.25">
      <c r="A425" s="159" t="s">
        <v>437</v>
      </c>
      <c r="B425" s="158">
        <v>3341</v>
      </c>
      <c r="C425" s="117">
        <v>3020</v>
      </c>
      <c r="D425" s="156">
        <f t="shared" si="6"/>
        <v>-0.09607901825800658</v>
      </c>
    </row>
    <row r="426" spans="1:4" ht="14.25">
      <c r="A426" s="159" t="s">
        <v>438</v>
      </c>
      <c r="B426" s="117">
        <f>SUM(B427:B430)</f>
        <v>0</v>
      </c>
      <c r="C426" s="117">
        <f>SUM(C427:C430)</f>
        <v>0</v>
      </c>
      <c r="D426" s="156">
        <f t="shared" si="6"/>
        <v>0</v>
      </c>
    </row>
    <row r="427" spans="1:4" ht="14.25">
      <c r="A427" s="159" t="s">
        <v>423</v>
      </c>
      <c r="B427" s="117"/>
      <c r="C427" s="117"/>
      <c r="D427" s="156">
        <f t="shared" si="6"/>
        <v>0</v>
      </c>
    </row>
    <row r="428" spans="1:4" ht="14.25">
      <c r="A428" s="157" t="s">
        <v>439</v>
      </c>
      <c r="B428" s="117"/>
      <c r="C428" s="117"/>
      <c r="D428" s="156">
        <f t="shared" si="6"/>
        <v>0</v>
      </c>
    </row>
    <row r="429" spans="1:4" ht="14.25">
      <c r="A429" s="157" t="s">
        <v>440</v>
      </c>
      <c r="B429" s="117"/>
      <c r="C429" s="117"/>
      <c r="D429" s="156">
        <f t="shared" si="6"/>
        <v>0</v>
      </c>
    </row>
    <row r="430" spans="1:4" ht="14.25">
      <c r="A430" s="157" t="s">
        <v>441</v>
      </c>
      <c r="B430" s="117"/>
      <c r="C430" s="117"/>
      <c r="D430" s="156">
        <f t="shared" si="6"/>
        <v>0</v>
      </c>
    </row>
    <row r="431" spans="1:4" ht="14.25">
      <c r="A431" s="159" t="s">
        <v>442</v>
      </c>
      <c r="B431" s="117">
        <f>SUM(B432:B435)</f>
        <v>0</v>
      </c>
      <c r="C431" s="117">
        <f>SUM(C432:C435)</f>
        <v>0</v>
      </c>
      <c r="D431" s="156">
        <f t="shared" si="6"/>
        <v>0</v>
      </c>
    </row>
    <row r="432" spans="1:4" ht="14.25">
      <c r="A432" s="159" t="s">
        <v>443</v>
      </c>
      <c r="B432" s="117"/>
      <c r="C432" s="117"/>
      <c r="D432" s="156">
        <f t="shared" si="6"/>
        <v>0</v>
      </c>
    </row>
    <row r="433" spans="1:4" ht="14.25">
      <c r="A433" s="159" t="s">
        <v>444</v>
      </c>
      <c r="B433" s="117"/>
      <c r="C433" s="117"/>
      <c r="D433" s="156">
        <f t="shared" si="6"/>
        <v>0</v>
      </c>
    </row>
    <row r="434" spans="1:4" ht="14.25">
      <c r="A434" s="159" t="s">
        <v>445</v>
      </c>
      <c r="B434" s="117"/>
      <c r="C434" s="117"/>
      <c r="D434" s="156">
        <f t="shared" si="6"/>
        <v>0</v>
      </c>
    </row>
    <row r="435" spans="1:4" ht="14.25">
      <c r="A435" s="159" t="s">
        <v>446</v>
      </c>
      <c r="B435" s="117"/>
      <c r="C435" s="117"/>
      <c r="D435" s="156">
        <f t="shared" si="6"/>
        <v>0</v>
      </c>
    </row>
    <row r="436" spans="1:4" ht="14.25">
      <c r="A436" s="157" t="s">
        <v>447</v>
      </c>
      <c r="B436" s="117">
        <f>SUM(B437:B442)</f>
        <v>108</v>
      </c>
      <c r="C436" s="117">
        <f>SUM(C437:C442)</f>
        <v>105</v>
      </c>
      <c r="D436" s="156">
        <f t="shared" si="6"/>
        <v>-0.02777777777777779</v>
      </c>
    </row>
    <row r="437" spans="1:4" ht="14.25">
      <c r="A437" s="157" t="s">
        <v>423</v>
      </c>
      <c r="B437" s="158">
        <v>56</v>
      </c>
      <c r="C437" s="42">
        <v>55</v>
      </c>
      <c r="D437" s="156">
        <f t="shared" si="6"/>
        <v>-0.017857142857142905</v>
      </c>
    </row>
    <row r="438" spans="1:4" ht="14.25">
      <c r="A438" s="159" t="s">
        <v>448</v>
      </c>
      <c r="B438" s="158">
        <v>0</v>
      </c>
      <c r="C438" s="42">
        <v>0</v>
      </c>
      <c r="D438" s="156">
        <f t="shared" si="6"/>
        <v>0</v>
      </c>
    </row>
    <row r="439" spans="1:4" ht="14.25">
      <c r="A439" s="159" t="s">
        <v>449</v>
      </c>
      <c r="B439" s="158">
        <v>0</v>
      </c>
      <c r="C439" s="42">
        <v>0</v>
      </c>
      <c r="D439" s="156">
        <f t="shared" si="6"/>
        <v>0</v>
      </c>
    </row>
    <row r="440" spans="1:4" ht="14.25">
      <c r="A440" s="159" t="s">
        <v>450</v>
      </c>
      <c r="B440" s="158">
        <v>0</v>
      </c>
      <c r="C440" s="42">
        <v>0</v>
      </c>
      <c r="D440" s="156">
        <f t="shared" si="6"/>
        <v>0</v>
      </c>
    </row>
    <row r="441" spans="1:4" ht="14.25">
      <c r="A441" s="157" t="s">
        <v>451</v>
      </c>
      <c r="B441" s="158">
        <v>17</v>
      </c>
      <c r="C441" s="42">
        <v>15</v>
      </c>
      <c r="D441" s="156">
        <f t="shared" si="6"/>
        <v>-0.11764705882352944</v>
      </c>
    </row>
    <row r="442" spans="1:4" ht="14.25">
      <c r="A442" s="157" t="s">
        <v>452</v>
      </c>
      <c r="B442" s="158">
        <v>35</v>
      </c>
      <c r="C442" s="42">
        <v>35</v>
      </c>
      <c r="D442" s="156">
        <f t="shared" si="6"/>
        <v>0</v>
      </c>
    </row>
    <row r="443" spans="1:4" ht="14.25">
      <c r="A443" s="157" t="s">
        <v>453</v>
      </c>
      <c r="B443" s="117">
        <f>SUM(B444:B446)</f>
        <v>0</v>
      </c>
      <c r="C443" s="117">
        <f>SUM(C444:C446)</f>
        <v>0</v>
      </c>
      <c r="D443" s="156">
        <f t="shared" si="6"/>
        <v>0</v>
      </c>
    </row>
    <row r="444" spans="1:4" ht="14.25">
      <c r="A444" s="159" t="s">
        <v>454</v>
      </c>
      <c r="B444" s="117"/>
      <c r="C444" s="117"/>
      <c r="D444" s="156">
        <f t="shared" si="6"/>
        <v>0</v>
      </c>
    </row>
    <row r="445" spans="1:4" ht="14.25">
      <c r="A445" s="159" t="s">
        <v>455</v>
      </c>
      <c r="B445" s="117"/>
      <c r="C445" s="117"/>
      <c r="D445" s="156">
        <f t="shared" si="6"/>
        <v>0</v>
      </c>
    </row>
    <row r="446" spans="1:4" ht="14.25">
      <c r="A446" s="159" t="s">
        <v>456</v>
      </c>
      <c r="B446" s="117"/>
      <c r="C446" s="117"/>
      <c r="D446" s="156">
        <f t="shared" si="6"/>
        <v>0</v>
      </c>
    </row>
    <row r="447" spans="1:4" ht="14.25">
      <c r="A447" s="117" t="s">
        <v>457</v>
      </c>
      <c r="B447" s="117">
        <f>SUM(B448:B450)</f>
        <v>0</v>
      </c>
      <c r="C447" s="117">
        <f>SUM(C448:C450)</f>
        <v>0</v>
      </c>
      <c r="D447" s="156">
        <f t="shared" si="6"/>
        <v>0</v>
      </c>
    </row>
    <row r="448" spans="1:4" ht="14.25">
      <c r="A448" s="159" t="s">
        <v>458</v>
      </c>
      <c r="B448" s="117"/>
      <c r="C448" s="117"/>
      <c r="D448" s="156">
        <f t="shared" si="6"/>
        <v>0</v>
      </c>
    </row>
    <row r="449" spans="1:4" ht="14.25">
      <c r="A449" s="159" t="s">
        <v>459</v>
      </c>
      <c r="B449" s="117"/>
      <c r="C449" s="117"/>
      <c r="D449" s="156">
        <f t="shared" si="6"/>
        <v>0</v>
      </c>
    </row>
    <row r="450" spans="1:4" ht="14.25">
      <c r="A450" s="159" t="s">
        <v>460</v>
      </c>
      <c r="B450" s="117"/>
      <c r="C450" s="117"/>
      <c r="D450" s="156">
        <f t="shared" si="6"/>
        <v>0</v>
      </c>
    </row>
    <row r="451" spans="1:4" ht="14.25">
      <c r="A451" s="157" t="s">
        <v>461</v>
      </c>
      <c r="B451" s="117">
        <f>SUM(B452:B455)</f>
        <v>62</v>
      </c>
      <c r="C451" s="117">
        <f>SUM(C452:C455)</f>
        <v>42</v>
      </c>
      <c r="D451" s="156">
        <f t="shared" si="6"/>
        <v>-0.32258064516129037</v>
      </c>
    </row>
    <row r="452" spans="1:4" ht="14.25">
      <c r="A452" s="157" t="s">
        <v>462</v>
      </c>
      <c r="B452" s="158">
        <v>0</v>
      </c>
      <c r="C452" s="117"/>
      <c r="D452" s="156">
        <f t="shared" si="6"/>
        <v>0</v>
      </c>
    </row>
    <row r="453" spans="1:4" ht="14.25">
      <c r="A453" s="159" t="s">
        <v>463</v>
      </c>
      <c r="B453" s="158">
        <v>0</v>
      </c>
      <c r="C453" s="117"/>
      <c r="D453" s="156">
        <f aca="true" t="shared" si="7" ref="D453:D516">IF(B453&gt;0,C453/B453-1,0)</f>
        <v>0</v>
      </c>
    </row>
    <row r="454" spans="1:4" ht="14.25">
      <c r="A454" s="159" t="s">
        <v>464</v>
      </c>
      <c r="B454" s="158">
        <v>0</v>
      </c>
      <c r="C454" s="117"/>
      <c r="D454" s="156">
        <f t="shared" si="7"/>
        <v>0</v>
      </c>
    </row>
    <row r="455" spans="1:4" ht="14.25">
      <c r="A455" s="159" t="s">
        <v>465</v>
      </c>
      <c r="B455" s="158">
        <v>62</v>
      </c>
      <c r="C455" s="42">
        <v>42</v>
      </c>
      <c r="D455" s="156">
        <f t="shared" si="7"/>
        <v>-0.32258064516129037</v>
      </c>
    </row>
    <row r="456" spans="1:4" ht="14.25">
      <c r="A456" s="117" t="s">
        <v>466</v>
      </c>
      <c r="B456" s="117">
        <f>SUM(B457:B512)/2</f>
        <v>6004</v>
      </c>
      <c r="C456" s="117">
        <f>SUM(C457:C512)/2</f>
        <v>2292</v>
      </c>
      <c r="D456" s="156">
        <f t="shared" si="7"/>
        <v>-0.6182544970019987</v>
      </c>
    </row>
    <row r="457" spans="1:4" ht="14.25">
      <c r="A457" s="117" t="s">
        <v>467</v>
      </c>
      <c r="B457" s="117">
        <f>SUM(B458:B472)</f>
        <v>5127</v>
      </c>
      <c r="C457" s="117">
        <f>SUM(C458:C472)</f>
        <v>2165</v>
      </c>
      <c r="D457" s="156">
        <f t="shared" si="7"/>
        <v>-0.5777257655549054</v>
      </c>
    </row>
    <row r="458" spans="1:4" ht="14.25">
      <c r="A458" s="117" t="s">
        <v>164</v>
      </c>
      <c r="B458" s="158">
        <v>256</v>
      </c>
      <c r="C458" s="42">
        <v>248</v>
      </c>
      <c r="D458" s="156">
        <f t="shared" si="7"/>
        <v>-0.03125</v>
      </c>
    </row>
    <row r="459" spans="1:4" ht="14.25">
      <c r="A459" s="117" t="s">
        <v>165</v>
      </c>
      <c r="B459" s="158">
        <v>0</v>
      </c>
      <c r="C459" s="42">
        <v>0</v>
      </c>
      <c r="D459" s="156">
        <f t="shared" si="7"/>
        <v>0</v>
      </c>
    </row>
    <row r="460" spans="1:4" ht="14.25">
      <c r="A460" s="117" t="s">
        <v>166</v>
      </c>
      <c r="B460" s="158">
        <v>0</v>
      </c>
      <c r="C460" s="42">
        <v>0</v>
      </c>
      <c r="D460" s="156">
        <f t="shared" si="7"/>
        <v>0</v>
      </c>
    </row>
    <row r="461" spans="1:4" ht="14.25">
      <c r="A461" s="117" t="s">
        <v>468</v>
      </c>
      <c r="B461" s="158">
        <v>48</v>
      </c>
      <c r="C461" s="42">
        <v>113</v>
      </c>
      <c r="D461" s="156">
        <f t="shared" si="7"/>
        <v>1.3541666666666665</v>
      </c>
    </row>
    <row r="462" spans="1:4" ht="14.25">
      <c r="A462" s="117" t="s">
        <v>469</v>
      </c>
      <c r="B462" s="158">
        <v>0</v>
      </c>
      <c r="C462" s="42">
        <v>0</v>
      </c>
      <c r="D462" s="156">
        <f t="shared" si="7"/>
        <v>0</v>
      </c>
    </row>
    <row r="463" spans="1:4" ht="14.25">
      <c r="A463" s="117" t="s">
        <v>470</v>
      </c>
      <c r="B463" s="158">
        <v>0</v>
      </c>
      <c r="C463" s="42">
        <v>0</v>
      </c>
      <c r="D463" s="156">
        <f t="shared" si="7"/>
        <v>0</v>
      </c>
    </row>
    <row r="464" spans="1:4" ht="14.25">
      <c r="A464" s="117" t="s">
        <v>471</v>
      </c>
      <c r="B464" s="158">
        <v>139</v>
      </c>
      <c r="C464" s="42">
        <v>203</v>
      </c>
      <c r="D464" s="156">
        <f t="shared" si="7"/>
        <v>0.460431654676259</v>
      </c>
    </row>
    <row r="465" spans="1:4" ht="14.25">
      <c r="A465" s="117" t="s">
        <v>472</v>
      </c>
      <c r="B465" s="158">
        <v>0</v>
      </c>
      <c r="C465" s="42">
        <v>0</v>
      </c>
      <c r="D465" s="156">
        <f t="shared" si="7"/>
        <v>0</v>
      </c>
    </row>
    <row r="466" spans="1:4" ht="12.75" customHeight="1">
      <c r="A466" s="117" t="s">
        <v>473</v>
      </c>
      <c r="B466" s="158">
        <v>168</v>
      </c>
      <c r="C466" s="42">
        <v>103</v>
      </c>
      <c r="D466" s="156">
        <f t="shared" si="7"/>
        <v>-0.38690476190476186</v>
      </c>
    </row>
    <row r="467" spans="1:4" ht="14.25">
      <c r="A467" s="117" t="s">
        <v>474</v>
      </c>
      <c r="B467" s="158">
        <v>0</v>
      </c>
      <c r="C467" s="42">
        <v>0</v>
      </c>
      <c r="D467" s="156">
        <f t="shared" si="7"/>
        <v>0</v>
      </c>
    </row>
    <row r="468" spans="1:4" ht="14.25">
      <c r="A468" s="117" t="s">
        <v>475</v>
      </c>
      <c r="B468" s="158">
        <v>99</v>
      </c>
      <c r="C468" s="42">
        <v>29</v>
      </c>
      <c r="D468" s="156">
        <f t="shared" si="7"/>
        <v>-0.7070707070707071</v>
      </c>
    </row>
    <row r="469" spans="1:4" ht="14.25">
      <c r="A469" s="117" t="s">
        <v>476</v>
      </c>
      <c r="B469" s="158">
        <v>28</v>
      </c>
      <c r="C469" s="42">
        <v>26</v>
      </c>
      <c r="D469" s="156">
        <f t="shared" si="7"/>
        <v>-0.0714285714285714</v>
      </c>
    </row>
    <row r="470" spans="1:4" ht="14.25">
      <c r="A470" s="117" t="s">
        <v>477</v>
      </c>
      <c r="B470" s="158">
        <v>0</v>
      </c>
      <c r="C470" s="42">
        <v>0</v>
      </c>
      <c r="D470" s="156">
        <f t="shared" si="7"/>
        <v>0</v>
      </c>
    </row>
    <row r="471" spans="1:4" ht="14.25">
      <c r="A471" s="117" t="s">
        <v>478</v>
      </c>
      <c r="B471" s="158">
        <v>0</v>
      </c>
      <c r="C471" s="42">
        <v>88</v>
      </c>
      <c r="D471" s="156">
        <f t="shared" si="7"/>
        <v>0</v>
      </c>
    </row>
    <row r="472" spans="1:4" ht="14.25">
      <c r="A472" s="117" t="s">
        <v>479</v>
      </c>
      <c r="B472" s="158">
        <v>4389</v>
      </c>
      <c r="C472" s="42">
        <v>1355</v>
      </c>
      <c r="D472" s="156">
        <f t="shared" si="7"/>
        <v>-0.6912736386420597</v>
      </c>
    </row>
    <row r="473" spans="1:4" ht="14.25">
      <c r="A473" s="117" t="s">
        <v>480</v>
      </c>
      <c r="B473" s="117">
        <f>SUM(B474:B480)</f>
        <v>389</v>
      </c>
      <c r="C473" s="117">
        <f>SUM(C474:C480)</f>
        <v>71</v>
      </c>
      <c r="D473" s="156">
        <f t="shared" si="7"/>
        <v>-0.8174807197943444</v>
      </c>
    </row>
    <row r="474" spans="1:4" ht="14.25">
      <c r="A474" s="117" t="s">
        <v>164</v>
      </c>
      <c r="B474" s="158">
        <v>0</v>
      </c>
      <c r="C474" s="117"/>
      <c r="D474" s="156">
        <f t="shared" si="7"/>
        <v>0</v>
      </c>
    </row>
    <row r="475" spans="1:4" ht="14.25">
      <c r="A475" s="117" t="s">
        <v>165</v>
      </c>
      <c r="B475" s="158">
        <v>0</v>
      </c>
      <c r="C475" s="117"/>
      <c r="D475" s="156">
        <f t="shared" si="7"/>
        <v>0</v>
      </c>
    </row>
    <row r="476" spans="1:4" ht="14.25">
      <c r="A476" s="117" t="s">
        <v>166</v>
      </c>
      <c r="B476" s="158">
        <v>0</v>
      </c>
      <c r="C476" s="117"/>
      <c r="D476" s="156">
        <f t="shared" si="7"/>
        <v>0</v>
      </c>
    </row>
    <row r="477" spans="1:4" ht="14.25">
      <c r="A477" s="117" t="s">
        <v>481</v>
      </c>
      <c r="B477" s="158">
        <v>0</v>
      </c>
      <c r="C477" s="117"/>
      <c r="D477" s="156">
        <f t="shared" si="7"/>
        <v>0</v>
      </c>
    </row>
    <row r="478" spans="1:4" ht="14.25">
      <c r="A478" s="117" t="s">
        <v>482</v>
      </c>
      <c r="B478" s="158">
        <v>68</v>
      </c>
      <c r="C478" s="117">
        <v>71</v>
      </c>
      <c r="D478" s="156">
        <f t="shared" si="7"/>
        <v>0.044117647058823595</v>
      </c>
    </row>
    <row r="479" spans="1:4" ht="14.25">
      <c r="A479" s="117" t="s">
        <v>483</v>
      </c>
      <c r="B479" s="158">
        <v>0</v>
      </c>
      <c r="C479" s="117"/>
      <c r="D479" s="156">
        <f t="shared" si="7"/>
        <v>0</v>
      </c>
    </row>
    <row r="480" spans="1:4" ht="14.25">
      <c r="A480" s="117" t="s">
        <v>484</v>
      </c>
      <c r="B480" s="158">
        <v>321</v>
      </c>
      <c r="C480" s="117"/>
      <c r="D480" s="156">
        <f t="shared" si="7"/>
        <v>-1</v>
      </c>
    </row>
    <row r="481" spans="1:4" ht="14.25">
      <c r="A481" s="117" t="s">
        <v>485</v>
      </c>
      <c r="B481" s="117">
        <f>SUM(B482:B491)</f>
        <v>0</v>
      </c>
      <c r="C481" s="117">
        <f>SUM(C482:C491)</f>
        <v>0</v>
      </c>
      <c r="D481" s="156">
        <f t="shared" si="7"/>
        <v>0</v>
      </c>
    </row>
    <row r="482" spans="1:4" ht="14.25">
      <c r="A482" s="117" t="s">
        <v>164</v>
      </c>
      <c r="B482" s="117"/>
      <c r="C482" s="117"/>
      <c r="D482" s="156">
        <f t="shared" si="7"/>
        <v>0</v>
      </c>
    </row>
    <row r="483" spans="1:4" ht="14.25">
      <c r="A483" s="117" t="s">
        <v>165</v>
      </c>
      <c r="B483" s="117"/>
      <c r="C483" s="117"/>
      <c r="D483" s="156">
        <f t="shared" si="7"/>
        <v>0</v>
      </c>
    </row>
    <row r="484" spans="1:4" ht="14.25">
      <c r="A484" s="117" t="s">
        <v>166</v>
      </c>
      <c r="B484" s="117"/>
      <c r="C484" s="117"/>
      <c r="D484" s="156">
        <f t="shared" si="7"/>
        <v>0</v>
      </c>
    </row>
    <row r="485" spans="1:4" ht="14.25">
      <c r="A485" s="117" t="s">
        <v>486</v>
      </c>
      <c r="B485" s="117"/>
      <c r="C485" s="117"/>
      <c r="D485" s="156">
        <f t="shared" si="7"/>
        <v>0</v>
      </c>
    </row>
    <row r="486" spans="1:4" ht="14.25">
      <c r="A486" s="117" t="s">
        <v>487</v>
      </c>
      <c r="B486" s="117"/>
      <c r="C486" s="117"/>
      <c r="D486" s="156">
        <f t="shared" si="7"/>
        <v>0</v>
      </c>
    </row>
    <row r="487" spans="1:4" ht="14.25">
      <c r="A487" s="117" t="s">
        <v>488</v>
      </c>
      <c r="B487" s="117"/>
      <c r="C487" s="117"/>
      <c r="D487" s="156">
        <f t="shared" si="7"/>
        <v>0</v>
      </c>
    </row>
    <row r="488" spans="1:4" ht="14.25">
      <c r="A488" s="117" t="s">
        <v>489</v>
      </c>
      <c r="B488" s="117"/>
      <c r="C488" s="117"/>
      <c r="D488" s="156">
        <f t="shared" si="7"/>
        <v>0</v>
      </c>
    </row>
    <row r="489" spans="1:4" ht="14.25">
      <c r="A489" s="117" t="s">
        <v>490</v>
      </c>
      <c r="B489" s="117"/>
      <c r="C489" s="117"/>
      <c r="D489" s="156">
        <f t="shared" si="7"/>
        <v>0</v>
      </c>
    </row>
    <row r="490" spans="1:4" ht="14.25">
      <c r="A490" s="117" t="s">
        <v>491</v>
      </c>
      <c r="B490" s="117"/>
      <c r="C490" s="117"/>
      <c r="D490" s="156">
        <f t="shared" si="7"/>
        <v>0</v>
      </c>
    </row>
    <row r="491" spans="1:4" ht="14.25">
      <c r="A491" s="117" t="s">
        <v>492</v>
      </c>
      <c r="B491" s="117"/>
      <c r="C491" s="117"/>
      <c r="D491" s="156">
        <f t="shared" si="7"/>
        <v>0</v>
      </c>
    </row>
    <row r="492" spans="1:4" ht="14.25">
      <c r="A492" s="117" t="s">
        <v>493</v>
      </c>
      <c r="B492" s="117">
        <f>SUM(B493:B500)</f>
        <v>0</v>
      </c>
      <c r="C492" s="117">
        <f>SUM(C493:C500)</f>
        <v>28</v>
      </c>
      <c r="D492" s="156">
        <f t="shared" si="7"/>
        <v>0</v>
      </c>
    </row>
    <row r="493" spans="1:4" ht="14.25">
      <c r="A493" s="117" t="s">
        <v>164</v>
      </c>
      <c r="B493" s="117"/>
      <c r="C493" s="117"/>
      <c r="D493" s="156">
        <f t="shared" si="7"/>
        <v>0</v>
      </c>
    </row>
    <row r="494" spans="1:4" ht="14.25">
      <c r="A494" s="117" t="s">
        <v>165</v>
      </c>
      <c r="B494" s="117"/>
      <c r="C494" s="117"/>
      <c r="D494" s="156">
        <f t="shared" si="7"/>
        <v>0</v>
      </c>
    </row>
    <row r="495" spans="1:4" ht="14.25">
      <c r="A495" s="117" t="s">
        <v>166</v>
      </c>
      <c r="B495" s="117"/>
      <c r="C495" s="117"/>
      <c r="D495" s="156">
        <f t="shared" si="7"/>
        <v>0</v>
      </c>
    </row>
    <row r="496" spans="1:4" ht="14.25">
      <c r="A496" s="117" t="s">
        <v>495</v>
      </c>
      <c r="B496" s="117"/>
      <c r="C496" s="117"/>
      <c r="D496" s="156">
        <f t="shared" si="7"/>
        <v>0</v>
      </c>
    </row>
    <row r="497" spans="1:4" ht="14.25">
      <c r="A497" s="117" t="s">
        <v>496</v>
      </c>
      <c r="B497" s="117"/>
      <c r="C497" s="117"/>
      <c r="D497" s="156">
        <f t="shared" si="7"/>
        <v>0</v>
      </c>
    </row>
    <row r="498" spans="1:4" ht="14.25">
      <c r="A498" s="117" t="s">
        <v>497</v>
      </c>
      <c r="B498" s="117"/>
      <c r="C498" s="117"/>
      <c r="D498" s="156">
        <f t="shared" si="7"/>
        <v>0</v>
      </c>
    </row>
    <row r="499" spans="1:4" ht="14.25">
      <c r="A499" s="117" t="s">
        <v>498</v>
      </c>
      <c r="B499" s="117"/>
      <c r="C499" s="117">
        <v>28</v>
      </c>
      <c r="D499" s="156">
        <f t="shared" si="7"/>
        <v>0</v>
      </c>
    </row>
    <row r="500" spans="1:4" ht="14.25">
      <c r="A500" s="117" t="s">
        <v>499</v>
      </c>
      <c r="B500" s="117"/>
      <c r="C500" s="117"/>
      <c r="D500" s="156">
        <f t="shared" si="7"/>
        <v>0</v>
      </c>
    </row>
    <row r="501" spans="1:4" ht="14.25">
      <c r="A501" s="117" t="s">
        <v>500</v>
      </c>
      <c r="B501" s="117">
        <f>SUM(B502:B508)</f>
        <v>86</v>
      </c>
      <c r="C501" s="117">
        <f>SUM(C502:C508)</f>
        <v>0</v>
      </c>
      <c r="D501" s="156">
        <f t="shared" si="7"/>
        <v>-1</v>
      </c>
    </row>
    <row r="502" spans="1:4" ht="14.25">
      <c r="A502" s="117" t="s">
        <v>164</v>
      </c>
      <c r="B502" s="117"/>
      <c r="C502" s="117"/>
      <c r="D502" s="156">
        <f t="shared" si="7"/>
        <v>0</v>
      </c>
    </row>
    <row r="503" spans="1:4" ht="14.25">
      <c r="A503" s="117" t="s">
        <v>165</v>
      </c>
      <c r="B503" s="117"/>
      <c r="C503" s="117"/>
      <c r="D503" s="156">
        <f t="shared" si="7"/>
        <v>0</v>
      </c>
    </row>
    <row r="504" spans="1:4" ht="14.25">
      <c r="A504" s="117" t="s">
        <v>166</v>
      </c>
      <c r="B504" s="117"/>
      <c r="C504" s="117"/>
      <c r="D504" s="156">
        <f t="shared" si="7"/>
        <v>0</v>
      </c>
    </row>
    <row r="505" spans="1:4" ht="14.25">
      <c r="A505" s="117" t="s">
        <v>503</v>
      </c>
      <c r="B505" s="117"/>
      <c r="C505" s="117"/>
      <c r="D505" s="156">
        <f t="shared" si="7"/>
        <v>0</v>
      </c>
    </row>
    <row r="506" spans="1:4" ht="14.25">
      <c r="A506" s="117" t="s">
        <v>1668</v>
      </c>
      <c r="B506" s="117"/>
      <c r="C506" s="117"/>
      <c r="D506" s="156">
        <f t="shared" si="7"/>
        <v>0</v>
      </c>
    </row>
    <row r="507" spans="1:4" ht="14.25">
      <c r="A507" s="117" t="s">
        <v>1669</v>
      </c>
      <c r="B507" s="117"/>
      <c r="C507" s="117"/>
      <c r="D507" s="156">
        <f t="shared" si="7"/>
        <v>0</v>
      </c>
    </row>
    <row r="508" spans="1:4" ht="14.25">
      <c r="A508" s="117" t="s">
        <v>504</v>
      </c>
      <c r="B508" s="158">
        <v>86</v>
      </c>
      <c r="C508" s="117"/>
      <c r="D508" s="156">
        <f t="shared" si="7"/>
        <v>-1</v>
      </c>
    </row>
    <row r="509" spans="1:4" ht="14.25">
      <c r="A509" s="117" t="s">
        <v>505</v>
      </c>
      <c r="B509" s="117">
        <f>SUM(B510:B512)</f>
        <v>402</v>
      </c>
      <c r="C509" s="117">
        <f>SUM(C510:C512)</f>
        <v>28</v>
      </c>
      <c r="D509" s="156">
        <f t="shared" si="7"/>
        <v>-0.9303482587064676</v>
      </c>
    </row>
    <row r="510" spans="1:4" ht="14.25">
      <c r="A510" s="117" t="s">
        <v>506</v>
      </c>
      <c r="B510" s="117"/>
      <c r="C510" s="117"/>
      <c r="D510" s="156">
        <f t="shared" si="7"/>
        <v>0</v>
      </c>
    </row>
    <row r="511" spans="1:4" ht="14.25">
      <c r="A511" s="117" t="s">
        <v>507</v>
      </c>
      <c r="B511" s="117"/>
      <c r="C511" s="117"/>
      <c r="D511" s="156">
        <f t="shared" si="7"/>
        <v>0</v>
      </c>
    </row>
    <row r="512" spans="1:4" ht="14.25">
      <c r="A512" s="117" t="s">
        <v>508</v>
      </c>
      <c r="B512" s="158">
        <v>402</v>
      </c>
      <c r="C512" s="117">
        <v>28</v>
      </c>
      <c r="D512" s="156">
        <f t="shared" si="7"/>
        <v>-0.9303482587064676</v>
      </c>
    </row>
    <row r="513" spans="1:4" ht="14.25">
      <c r="A513" s="117" t="s">
        <v>509</v>
      </c>
      <c r="B513" s="117">
        <f>SUM(B514:B636)/2+B637</f>
        <v>75757</v>
      </c>
      <c r="C513" s="117">
        <f>SUM(C514:C636)/2+C637</f>
        <v>71666</v>
      </c>
      <c r="D513" s="156">
        <f t="shared" si="7"/>
        <v>-0.054001610412239165</v>
      </c>
    </row>
    <row r="514" spans="1:4" ht="14.25">
      <c r="A514" s="117" t="s">
        <v>510</v>
      </c>
      <c r="B514" s="117">
        <f>SUM(B515:B532)</f>
        <v>1164</v>
      </c>
      <c r="C514" s="117">
        <f>SUM(C515:C532)</f>
        <v>1724</v>
      </c>
      <c r="D514" s="156">
        <f t="shared" si="7"/>
        <v>0.4810996563573884</v>
      </c>
    </row>
    <row r="515" spans="1:4" ht="14.25">
      <c r="A515" s="117" t="s">
        <v>164</v>
      </c>
      <c r="B515" s="158">
        <v>0</v>
      </c>
      <c r="C515" s="117">
        <v>510</v>
      </c>
      <c r="D515" s="156">
        <f t="shared" si="7"/>
        <v>0</v>
      </c>
    </row>
    <row r="516" spans="1:4" ht="14.25">
      <c r="A516" s="117" t="s">
        <v>165</v>
      </c>
      <c r="B516" s="158">
        <v>0</v>
      </c>
      <c r="C516" s="117">
        <v>0</v>
      </c>
      <c r="D516" s="156">
        <f t="shared" si="7"/>
        <v>0</v>
      </c>
    </row>
    <row r="517" spans="1:4" ht="14.25">
      <c r="A517" s="117" t="s">
        <v>166</v>
      </c>
      <c r="B517" s="158">
        <v>0</v>
      </c>
      <c r="C517" s="117">
        <v>0</v>
      </c>
      <c r="D517" s="156">
        <f aca="true" t="shared" si="8" ref="D517:D580">IF(B517&gt;0,C517/B517-1,0)</f>
        <v>0</v>
      </c>
    </row>
    <row r="518" spans="1:4" ht="14.25">
      <c r="A518" s="117" t="s">
        <v>511</v>
      </c>
      <c r="B518" s="158">
        <v>0</v>
      </c>
      <c r="C518" s="117">
        <v>0</v>
      </c>
      <c r="D518" s="156">
        <f t="shared" si="8"/>
        <v>0</v>
      </c>
    </row>
    <row r="519" spans="1:4" ht="14.25">
      <c r="A519" s="117" t="s">
        <v>512</v>
      </c>
      <c r="B519" s="158">
        <v>54</v>
      </c>
      <c r="C519" s="117">
        <v>51</v>
      </c>
      <c r="D519" s="156">
        <f t="shared" si="8"/>
        <v>-0.05555555555555558</v>
      </c>
    </row>
    <row r="520" spans="1:4" ht="14.25">
      <c r="A520" s="117" t="s">
        <v>513</v>
      </c>
      <c r="B520" s="158">
        <v>142</v>
      </c>
      <c r="C520" s="117">
        <v>146</v>
      </c>
      <c r="D520" s="156">
        <f t="shared" si="8"/>
        <v>0.028169014084507005</v>
      </c>
    </row>
    <row r="521" spans="1:4" ht="14.25">
      <c r="A521" s="117" t="s">
        <v>514</v>
      </c>
      <c r="B521" s="158">
        <v>317</v>
      </c>
      <c r="C521" s="117">
        <v>389</v>
      </c>
      <c r="D521" s="156">
        <f t="shared" si="8"/>
        <v>0.2271293375394321</v>
      </c>
    </row>
    <row r="522" spans="1:4" ht="14.25">
      <c r="A522" s="117" t="s">
        <v>205</v>
      </c>
      <c r="B522" s="158">
        <v>0</v>
      </c>
      <c r="C522" s="117">
        <v>0</v>
      </c>
      <c r="D522" s="156">
        <f t="shared" si="8"/>
        <v>0</v>
      </c>
    </row>
    <row r="523" spans="1:4" ht="14.25">
      <c r="A523" s="117" t="s">
        <v>515</v>
      </c>
      <c r="B523" s="158">
        <v>314</v>
      </c>
      <c r="C523" s="117">
        <v>291</v>
      </c>
      <c r="D523" s="156">
        <f t="shared" si="8"/>
        <v>-0.07324840764331209</v>
      </c>
    </row>
    <row r="524" spans="1:4" ht="14.25">
      <c r="A524" s="117" t="s">
        <v>516</v>
      </c>
      <c r="B524" s="158">
        <v>0</v>
      </c>
      <c r="C524" s="117">
        <v>0</v>
      </c>
      <c r="D524" s="156">
        <f t="shared" si="8"/>
        <v>0</v>
      </c>
    </row>
    <row r="525" spans="1:4" ht="14.25">
      <c r="A525" s="117" t="s">
        <v>517</v>
      </c>
      <c r="B525" s="158">
        <v>0</v>
      </c>
      <c r="C525" s="117">
        <v>0</v>
      </c>
      <c r="D525" s="156">
        <f t="shared" si="8"/>
        <v>0</v>
      </c>
    </row>
    <row r="526" spans="1:4" ht="14.25">
      <c r="A526" s="117" t="s">
        <v>518</v>
      </c>
      <c r="B526" s="158"/>
      <c r="C526" s="117">
        <v>0</v>
      </c>
      <c r="D526" s="156">
        <f t="shared" si="8"/>
        <v>0</v>
      </c>
    </row>
    <row r="527" spans="1:4" ht="14.25">
      <c r="A527" s="117" t="s">
        <v>228</v>
      </c>
      <c r="B527" s="158"/>
      <c r="C527" s="117">
        <v>0</v>
      </c>
      <c r="D527" s="156">
        <f t="shared" si="8"/>
        <v>0</v>
      </c>
    </row>
    <row r="528" spans="1:5" ht="14.25">
      <c r="A528" s="117" t="s">
        <v>229</v>
      </c>
      <c r="B528" s="158"/>
      <c r="C528" s="117">
        <v>0</v>
      </c>
      <c r="D528" s="156">
        <f t="shared" si="8"/>
        <v>0</v>
      </c>
      <c r="E528" s="166"/>
    </row>
    <row r="529" spans="1:4" ht="14.25">
      <c r="A529" s="117" t="s">
        <v>230</v>
      </c>
      <c r="B529" s="158"/>
      <c r="C529" s="117">
        <v>0</v>
      </c>
      <c r="D529" s="156">
        <f t="shared" si="8"/>
        <v>0</v>
      </c>
    </row>
    <row r="530" spans="1:4" ht="14.25">
      <c r="A530" s="117" t="s">
        <v>231</v>
      </c>
      <c r="B530" s="158"/>
      <c r="C530" s="117">
        <v>0</v>
      </c>
      <c r="D530" s="156">
        <f t="shared" si="8"/>
        <v>0</v>
      </c>
    </row>
    <row r="531" spans="1:4" ht="14.25">
      <c r="A531" s="117" t="s">
        <v>173</v>
      </c>
      <c r="B531" s="158">
        <v>0</v>
      </c>
      <c r="C531" s="117">
        <v>0</v>
      </c>
      <c r="D531" s="156">
        <f t="shared" si="8"/>
        <v>0</v>
      </c>
    </row>
    <row r="532" spans="1:4" ht="14.25">
      <c r="A532" s="117" t="s">
        <v>519</v>
      </c>
      <c r="B532" s="158">
        <v>337</v>
      </c>
      <c r="C532" s="158">
        <v>337</v>
      </c>
      <c r="D532" s="156">
        <f t="shared" si="8"/>
        <v>0</v>
      </c>
    </row>
    <row r="533" spans="1:4" ht="14.25">
      <c r="A533" s="117" t="s">
        <v>520</v>
      </c>
      <c r="B533" s="117">
        <f>SUM(B534:B540)</f>
        <v>1057</v>
      </c>
      <c r="C533" s="117">
        <f>SUM(C534:C540)</f>
        <v>1057</v>
      </c>
      <c r="D533" s="156">
        <f t="shared" si="8"/>
        <v>0</v>
      </c>
    </row>
    <row r="534" spans="1:4" ht="14.25">
      <c r="A534" s="117" t="s">
        <v>164</v>
      </c>
      <c r="B534" s="158">
        <v>279</v>
      </c>
      <c r="C534" s="158">
        <v>279</v>
      </c>
      <c r="D534" s="156">
        <f t="shared" si="8"/>
        <v>0</v>
      </c>
    </row>
    <row r="535" spans="1:4" ht="14.25">
      <c r="A535" s="117" t="s">
        <v>165</v>
      </c>
      <c r="B535" s="158">
        <v>0</v>
      </c>
      <c r="C535" s="158">
        <v>0</v>
      </c>
      <c r="D535" s="156">
        <f t="shared" si="8"/>
        <v>0</v>
      </c>
    </row>
    <row r="536" spans="1:4" ht="14.25">
      <c r="A536" s="117" t="s">
        <v>166</v>
      </c>
      <c r="B536" s="158">
        <v>0</v>
      </c>
      <c r="C536" s="158">
        <v>0</v>
      </c>
      <c r="D536" s="156">
        <f t="shared" si="8"/>
        <v>0</v>
      </c>
    </row>
    <row r="537" spans="1:4" ht="14.25">
      <c r="A537" s="117" t="s">
        <v>521</v>
      </c>
      <c r="B537" s="158">
        <v>62</v>
      </c>
      <c r="C537" s="158">
        <v>62</v>
      </c>
      <c r="D537" s="156">
        <f t="shared" si="8"/>
        <v>0</v>
      </c>
    </row>
    <row r="538" spans="1:4" ht="14.25">
      <c r="A538" s="117" t="s">
        <v>522</v>
      </c>
      <c r="B538" s="158">
        <v>220</v>
      </c>
      <c r="C538" s="158">
        <v>220</v>
      </c>
      <c r="D538" s="156">
        <f t="shared" si="8"/>
        <v>0</v>
      </c>
    </row>
    <row r="539" spans="1:4" ht="14.25">
      <c r="A539" s="117" t="s">
        <v>523</v>
      </c>
      <c r="B539" s="158">
        <v>110</v>
      </c>
      <c r="C539" s="158">
        <v>110</v>
      </c>
      <c r="D539" s="156">
        <f t="shared" si="8"/>
        <v>0</v>
      </c>
    </row>
    <row r="540" spans="1:4" ht="14.25">
      <c r="A540" s="117" t="s">
        <v>524</v>
      </c>
      <c r="B540" s="158">
        <v>386</v>
      </c>
      <c r="C540" s="158">
        <v>386</v>
      </c>
      <c r="D540" s="156">
        <f t="shared" si="8"/>
        <v>0</v>
      </c>
    </row>
    <row r="541" spans="1:4" ht="14.25">
      <c r="A541" s="117" t="s">
        <v>525</v>
      </c>
      <c r="B541" s="117">
        <f>SUM(B542)</f>
        <v>0</v>
      </c>
      <c r="C541" s="117">
        <f>SUM(C542)</f>
        <v>0</v>
      </c>
      <c r="D541" s="156">
        <f t="shared" si="8"/>
        <v>0</v>
      </c>
    </row>
    <row r="542" spans="1:4" ht="14.25">
      <c r="A542" s="117" t="s">
        <v>526</v>
      </c>
      <c r="B542" s="117"/>
      <c r="C542" s="117"/>
      <c r="D542" s="156">
        <f t="shared" si="8"/>
        <v>0</v>
      </c>
    </row>
    <row r="543" spans="1:4" ht="14.25">
      <c r="A543" s="117" t="s">
        <v>1670</v>
      </c>
      <c r="B543" s="117">
        <f>SUM(B544:B551)</f>
        <v>18193</v>
      </c>
      <c r="C543" s="117">
        <f>SUM(C544:C551)</f>
        <v>17288</v>
      </c>
      <c r="D543" s="156">
        <f t="shared" si="8"/>
        <v>-0.0497444071895784</v>
      </c>
    </row>
    <row r="544" spans="1:4" ht="14.25">
      <c r="A544" s="117" t="s">
        <v>528</v>
      </c>
      <c r="B544" s="158">
        <v>123</v>
      </c>
      <c r="C544" s="158">
        <v>123</v>
      </c>
      <c r="D544" s="156">
        <f t="shared" si="8"/>
        <v>0</v>
      </c>
    </row>
    <row r="545" spans="1:4" ht="14.25">
      <c r="A545" s="117" t="s">
        <v>529</v>
      </c>
      <c r="B545" s="158">
        <v>163</v>
      </c>
      <c r="C545" s="158">
        <v>163</v>
      </c>
      <c r="D545" s="156">
        <f t="shared" si="8"/>
        <v>0</v>
      </c>
    </row>
    <row r="546" spans="1:4" ht="14.25">
      <c r="A546" s="117" t="s">
        <v>530</v>
      </c>
      <c r="B546" s="158">
        <v>0</v>
      </c>
      <c r="C546" s="42">
        <v>0</v>
      </c>
      <c r="D546" s="156">
        <f t="shared" si="8"/>
        <v>0</v>
      </c>
    </row>
    <row r="547" spans="1:4" ht="14.25">
      <c r="A547" s="117" t="s">
        <v>531</v>
      </c>
      <c r="B547" s="158">
        <v>9282</v>
      </c>
      <c r="C547" s="42">
        <v>11159</v>
      </c>
      <c r="D547" s="156">
        <f t="shared" si="8"/>
        <v>0.20221934927817276</v>
      </c>
    </row>
    <row r="548" spans="1:4" ht="14.25">
      <c r="A548" s="117" t="s">
        <v>532</v>
      </c>
      <c r="B548" s="158">
        <v>646</v>
      </c>
      <c r="C548" s="42">
        <v>650</v>
      </c>
      <c r="D548" s="156">
        <f t="shared" si="8"/>
        <v>0.006191950464396356</v>
      </c>
    </row>
    <row r="549" spans="1:4" ht="14.25">
      <c r="A549" s="117" t="s">
        <v>533</v>
      </c>
      <c r="B549" s="158">
        <v>7749</v>
      </c>
      <c r="C549" s="42">
        <v>4793</v>
      </c>
      <c r="D549" s="156">
        <f t="shared" si="8"/>
        <v>-0.3814685765905278</v>
      </c>
    </row>
    <row r="550" spans="1:4" ht="14.25">
      <c r="A550" s="167" t="s">
        <v>1671</v>
      </c>
      <c r="B550" s="158"/>
      <c r="C550" s="42"/>
      <c r="D550" s="156">
        <f t="shared" si="8"/>
        <v>0</v>
      </c>
    </row>
    <row r="551" spans="1:4" ht="14.25">
      <c r="A551" s="117" t="s">
        <v>534</v>
      </c>
      <c r="B551" s="158">
        <v>230</v>
      </c>
      <c r="C551" s="42">
        <v>400</v>
      </c>
      <c r="D551" s="156">
        <f t="shared" si="8"/>
        <v>0.7391304347826086</v>
      </c>
    </row>
    <row r="552" spans="1:4" ht="14.25">
      <c r="A552" s="117" t="s">
        <v>535</v>
      </c>
      <c r="B552" s="117">
        <f>SUM(B553:B555)</f>
        <v>0</v>
      </c>
      <c r="C552" s="117">
        <f>SUM(C553:C555)</f>
        <v>0</v>
      </c>
      <c r="D552" s="156">
        <f t="shared" si="8"/>
        <v>0</v>
      </c>
    </row>
    <row r="553" spans="1:4" ht="14.25">
      <c r="A553" s="117" t="s">
        <v>536</v>
      </c>
      <c r="B553" s="117"/>
      <c r="C553" s="117"/>
      <c r="D553" s="156">
        <f t="shared" si="8"/>
        <v>0</v>
      </c>
    </row>
    <row r="554" spans="1:4" ht="14.25">
      <c r="A554" s="117" t="s">
        <v>537</v>
      </c>
      <c r="B554" s="117"/>
      <c r="C554" s="117"/>
      <c r="D554" s="156">
        <f t="shared" si="8"/>
        <v>0</v>
      </c>
    </row>
    <row r="555" spans="1:4" ht="14.25">
      <c r="A555" s="117" t="s">
        <v>538</v>
      </c>
      <c r="B555" s="117"/>
      <c r="C555" s="117"/>
      <c r="D555" s="156">
        <f t="shared" si="8"/>
        <v>0</v>
      </c>
    </row>
    <row r="556" spans="1:4" ht="14.25">
      <c r="A556" s="117" t="s">
        <v>539</v>
      </c>
      <c r="B556" s="117">
        <f>SUM(B557:B565)</f>
        <v>2671</v>
      </c>
      <c r="C556" s="117">
        <f>SUM(C557:C565)</f>
        <v>2671</v>
      </c>
      <c r="D556" s="156">
        <f t="shared" si="8"/>
        <v>0</v>
      </c>
    </row>
    <row r="557" spans="1:4" ht="14.25">
      <c r="A557" s="117" t="s">
        <v>540</v>
      </c>
      <c r="B557" s="117"/>
      <c r="C557" s="117"/>
      <c r="D557" s="156">
        <f t="shared" si="8"/>
        <v>0</v>
      </c>
    </row>
    <row r="558" spans="1:4" ht="14.25">
      <c r="A558" s="117" t="s">
        <v>541</v>
      </c>
      <c r="B558" s="117"/>
      <c r="C558" s="117"/>
      <c r="D558" s="156">
        <f t="shared" si="8"/>
        <v>0</v>
      </c>
    </row>
    <row r="559" spans="1:4" ht="14.25">
      <c r="A559" s="117" t="s">
        <v>542</v>
      </c>
      <c r="B559" s="117"/>
      <c r="C559" s="117"/>
      <c r="D559" s="156">
        <f t="shared" si="8"/>
        <v>0</v>
      </c>
    </row>
    <row r="560" spans="1:4" ht="14.25">
      <c r="A560" s="117" t="s">
        <v>543</v>
      </c>
      <c r="B560" s="117"/>
      <c r="C560" s="117"/>
      <c r="D560" s="156">
        <f t="shared" si="8"/>
        <v>0</v>
      </c>
    </row>
    <row r="561" spans="1:4" ht="14.25">
      <c r="A561" s="117" t="s">
        <v>544</v>
      </c>
      <c r="B561" s="117"/>
      <c r="C561" s="117"/>
      <c r="D561" s="156">
        <f t="shared" si="8"/>
        <v>0</v>
      </c>
    </row>
    <row r="562" spans="1:4" ht="14.25">
      <c r="A562" s="117" t="s">
        <v>545</v>
      </c>
      <c r="B562" s="117"/>
      <c r="C562" s="117"/>
      <c r="D562" s="156">
        <f t="shared" si="8"/>
        <v>0</v>
      </c>
    </row>
    <row r="563" spans="1:4" ht="14.25">
      <c r="A563" s="117" t="s">
        <v>546</v>
      </c>
      <c r="B563" s="117"/>
      <c r="C563" s="117"/>
      <c r="D563" s="156">
        <f t="shared" si="8"/>
        <v>0</v>
      </c>
    </row>
    <row r="564" spans="1:4" ht="14.25">
      <c r="A564" s="117" t="s">
        <v>1672</v>
      </c>
      <c r="B564" s="117"/>
      <c r="C564" s="117"/>
      <c r="D564" s="156">
        <f t="shared" si="8"/>
        <v>0</v>
      </c>
    </row>
    <row r="565" spans="1:4" ht="14.25">
      <c r="A565" s="117" t="s">
        <v>548</v>
      </c>
      <c r="B565" s="158">
        <v>2671</v>
      </c>
      <c r="C565" s="117">
        <v>2671</v>
      </c>
      <c r="D565" s="156">
        <f t="shared" si="8"/>
        <v>0</v>
      </c>
    </row>
    <row r="566" spans="1:4" ht="14.25">
      <c r="A566" s="117" t="s">
        <v>549</v>
      </c>
      <c r="B566" s="117">
        <f>SUM(B567:B573)</f>
        <v>5008</v>
      </c>
      <c r="C566" s="117">
        <f>SUM(C567:C573)</f>
        <v>4891</v>
      </c>
      <c r="D566" s="156">
        <f t="shared" si="8"/>
        <v>-0.023362619808306673</v>
      </c>
    </row>
    <row r="567" spans="1:4" ht="14.25">
      <c r="A567" s="117" t="s">
        <v>550</v>
      </c>
      <c r="B567" s="158">
        <v>1673</v>
      </c>
      <c r="C567" s="158">
        <v>1673</v>
      </c>
      <c r="D567" s="156">
        <f t="shared" si="8"/>
        <v>0</v>
      </c>
    </row>
    <row r="568" spans="1:4" ht="14.25">
      <c r="A568" s="117" t="s">
        <v>551</v>
      </c>
      <c r="B568" s="158">
        <v>0</v>
      </c>
      <c r="C568" s="117"/>
      <c r="D568" s="156">
        <f t="shared" si="8"/>
        <v>0</v>
      </c>
    </row>
    <row r="569" spans="1:4" ht="14.25">
      <c r="A569" s="117" t="s">
        <v>552</v>
      </c>
      <c r="B569" s="158">
        <v>0</v>
      </c>
      <c r="C569" s="117"/>
      <c r="D569" s="156">
        <f t="shared" si="8"/>
        <v>0</v>
      </c>
    </row>
    <row r="570" spans="1:4" ht="14.25">
      <c r="A570" s="117" t="s">
        <v>553</v>
      </c>
      <c r="B570" s="158">
        <v>0</v>
      </c>
      <c r="C570" s="117"/>
      <c r="D570" s="156">
        <f t="shared" si="8"/>
        <v>0</v>
      </c>
    </row>
    <row r="571" spans="1:4" ht="14.25">
      <c r="A571" s="117" t="s">
        <v>554</v>
      </c>
      <c r="B571" s="158">
        <v>41</v>
      </c>
      <c r="C571" s="117"/>
      <c r="D571" s="156">
        <f t="shared" si="8"/>
        <v>-1</v>
      </c>
    </row>
    <row r="572" spans="1:4" ht="14.25">
      <c r="A572" s="117" t="s">
        <v>555</v>
      </c>
      <c r="B572" s="158">
        <v>0</v>
      </c>
      <c r="C572" s="117"/>
      <c r="D572" s="156">
        <f t="shared" si="8"/>
        <v>0</v>
      </c>
    </row>
    <row r="573" spans="1:4" ht="14.25">
      <c r="A573" s="117" t="s">
        <v>556</v>
      </c>
      <c r="B573" s="158">
        <v>3294</v>
      </c>
      <c r="C573" s="117">
        <v>3218</v>
      </c>
      <c r="D573" s="156">
        <f t="shared" si="8"/>
        <v>-0.023072252580449315</v>
      </c>
    </row>
    <row r="574" spans="1:4" ht="14.25">
      <c r="A574" s="117" t="s">
        <v>557</v>
      </c>
      <c r="B574" s="117">
        <f>SUM(B575:B580)</f>
        <v>725</v>
      </c>
      <c r="C574" s="117">
        <f>SUM(C575:C580)</f>
        <v>0</v>
      </c>
      <c r="D574" s="156">
        <f t="shared" si="8"/>
        <v>-1</v>
      </c>
    </row>
    <row r="575" spans="1:4" ht="14.25">
      <c r="A575" s="117" t="s">
        <v>558</v>
      </c>
      <c r="B575" s="158">
        <v>64</v>
      </c>
      <c r="C575" s="117"/>
      <c r="D575" s="156">
        <f t="shared" si="8"/>
        <v>-1</v>
      </c>
    </row>
    <row r="576" spans="1:4" ht="14.25">
      <c r="A576" s="117" t="s">
        <v>559</v>
      </c>
      <c r="B576" s="158">
        <v>68</v>
      </c>
      <c r="C576" s="117"/>
      <c r="D576" s="156">
        <f t="shared" si="8"/>
        <v>-1</v>
      </c>
    </row>
    <row r="577" spans="1:4" ht="14.25">
      <c r="A577" s="117" t="s">
        <v>560</v>
      </c>
      <c r="B577" s="158">
        <v>5</v>
      </c>
      <c r="C577" s="117"/>
      <c r="D577" s="156">
        <f t="shared" si="8"/>
        <v>-1</v>
      </c>
    </row>
    <row r="578" spans="1:4" ht="14.25">
      <c r="A578" s="117" t="s">
        <v>561</v>
      </c>
      <c r="B578" s="158">
        <v>30</v>
      </c>
      <c r="C578" s="117"/>
      <c r="D578" s="156">
        <f t="shared" si="8"/>
        <v>-1</v>
      </c>
    </row>
    <row r="579" spans="1:4" ht="14.25">
      <c r="A579" s="117" t="s">
        <v>562</v>
      </c>
      <c r="B579" s="158">
        <v>0</v>
      </c>
      <c r="C579" s="117"/>
      <c r="D579" s="156">
        <f t="shared" si="8"/>
        <v>0</v>
      </c>
    </row>
    <row r="580" spans="1:4" ht="14.25">
      <c r="A580" s="117" t="s">
        <v>563</v>
      </c>
      <c r="B580" s="158">
        <v>558</v>
      </c>
      <c r="C580" s="117"/>
      <c r="D580" s="156">
        <f t="shared" si="8"/>
        <v>-1</v>
      </c>
    </row>
    <row r="581" spans="1:4" ht="14.25">
      <c r="A581" s="117" t="s">
        <v>564</v>
      </c>
      <c r="B581" s="117">
        <f>SUM(B582:B588)</f>
        <v>2279</v>
      </c>
      <c r="C581" s="117">
        <f>SUM(C582:C588)</f>
        <v>2279</v>
      </c>
      <c r="D581" s="156">
        <f aca="true" t="shared" si="9" ref="D581:D644">IF(B581&gt;0,C581/B581-1,0)</f>
        <v>0</v>
      </c>
    </row>
    <row r="582" spans="1:4" ht="14.25">
      <c r="A582" s="117" t="s">
        <v>565</v>
      </c>
      <c r="B582" s="158">
        <v>280</v>
      </c>
      <c r="C582" s="158">
        <v>280</v>
      </c>
      <c r="D582" s="156">
        <f t="shared" si="9"/>
        <v>0</v>
      </c>
    </row>
    <row r="583" spans="1:4" ht="14.25">
      <c r="A583" s="117" t="s">
        <v>566</v>
      </c>
      <c r="B583" s="158">
        <v>384</v>
      </c>
      <c r="C583" s="158">
        <v>384</v>
      </c>
      <c r="D583" s="156">
        <f t="shared" si="9"/>
        <v>0</v>
      </c>
    </row>
    <row r="584" spans="1:4" ht="14.25">
      <c r="A584" s="117" t="s">
        <v>567</v>
      </c>
      <c r="B584" s="158">
        <v>0</v>
      </c>
      <c r="C584" s="158">
        <v>0</v>
      </c>
      <c r="D584" s="156">
        <f t="shared" si="9"/>
        <v>0</v>
      </c>
    </row>
    <row r="585" spans="1:4" ht="14.25">
      <c r="A585" s="117" t="s">
        <v>568</v>
      </c>
      <c r="B585" s="158">
        <v>1315</v>
      </c>
      <c r="C585" s="158">
        <v>1315</v>
      </c>
      <c r="D585" s="156">
        <f t="shared" si="9"/>
        <v>0</v>
      </c>
    </row>
    <row r="586" spans="1:4" ht="14.25">
      <c r="A586" s="117" t="s">
        <v>569</v>
      </c>
      <c r="B586" s="158">
        <v>0</v>
      </c>
      <c r="C586" s="158">
        <v>0</v>
      </c>
      <c r="D586" s="156">
        <f t="shared" si="9"/>
        <v>0</v>
      </c>
    </row>
    <row r="587" spans="1:4" ht="14.25">
      <c r="A587" s="117" t="s">
        <v>570</v>
      </c>
      <c r="B587" s="158">
        <v>57</v>
      </c>
      <c r="C587" s="158">
        <v>57</v>
      </c>
      <c r="D587" s="156">
        <f t="shared" si="9"/>
        <v>0</v>
      </c>
    </row>
    <row r="588" spans="1:4" ht="14.25">
      <c r="A588" s="117" t="s">
        <v>571</v>
      </c>
      <c r="B588" s="158">
        <v>243</v>
      </c>
      <c r="C588" s="158">
        <v>243</v>
      </c>
      <c r="D588" s="156">
        <f t="shared" si="9"/>
        <v>0</v>
      </c>
    </row>
    <row r="589" spans="1:4" ht="14.25">
      <c r="A589" s="117" t="s">
        <v>572</v>
      </c>
      <c r="B589" s="117">
        <f>SUM(B590:B597)</f>
        <v>3447</v>
      </c>
      <c r="C589" s="117">
        <f>SUM(C590:C597)</f>
        <v>3447</v>
      </c>
      <c r="D589" s="156">
        <f t="shared" si="9"/>
        <v>0</v>
      </c>
    </row>
    <row r="590" spans="1:4" ht="14.25">
      <c r="A590" s="117" t="s">
        <v>164</v>
      </c>
      <c r="B590" s="158">
        <v>177</v>
      </c>
      <c r="C590" s="158">
        <v>177</v>
      </c>
      <c r="D590" s="156">
        <f t="shared" si="9"/>
        <v>0</v>
      </c>
    </row>
    <row r="591" spans="1:4" ht="14.25">
      <c r="A591" s="117" t="s">
        <v>165</v>
      </c>
      <c r="B591" s="158">
        <v>0</v>
      </c>
      <c r="C591" s="158">
        <v>0</v>
      </c>
      <c r="D591" s="156">
        <f t="shared" si="9"/>
        <v>0</v>
      </c>
    </row>
    <row r="592" spans="1:4" ht="14.25">
      <c r="A592" s="117" t="s">
        <v>166</v>
      </c>
      <c r="B592" s="158">
        <v>0</v>
      </c>
      <c r="C592" s="158">
        <v>0</v>
      </c>
      <c r="D592" s="156">
        <f t="shared" si="9"/>
        <v>0</v>
      </c>
    </row>
    <row r="593" spans="1:4" ht="14.25">
      <c r="A593" s="117" t="s">
        <v>573</v>
      </c>
      <c r="B593" s="158">
        <v>480</v>
      </c>
      <c r="C593" s="158">
        <v>480</v>
      </c>
      <c r="D593" s="156">
        <f t="shared" si="9"/>
        <v>0</v>
      </c>
    </row>
    <row r="594" spans="1:4" ht="14.25">
      <c r="A594" s="117" t="s">
        <v>574</v>
      </c>
      <c r="B594" s="158">
        <v>0</v>
      </c>
      <c r="C594" s="158">
        <v>0</v>
      </c>
      <c r="D594" s="156">
        <f t="shared" si="9"/>
        <v>0</v>
      </c>
    </row>
    <row r="595" spans="1:4" ht="14.25">
      <c r="A595" s="117" t="s">
        <v>575</v>
      </c>
      <c r="B595" s="158">
        <v>0</v>
      </c>
      <c r="C595" s="158">
        <v>0</v>
      </c>
      <c r="D595" s="156">
        <f t="shared" si="9"/>
        <v>0</v>
      </c>
    </row>
    <row r="596" spans="1:4" ht="14.25">
      <c r="A596" s="117" t="s">
        <v>576</v>
      </c>
      <c r="B596" s="158">
        <v>1999</v>
      </c>
      <c r="C596" s="158">
        <v>1999</v>
      </c>
      <c r="D596" s="156">
        <f t="shared" si="9"/>
        <v>0</v>
      </c>
    </row>
    <row r="597" spans="1:4" ht="14.25">
      <c r="A597" s="117" t="s">
        <v>577</v>
      </c>
      <c r="B597" s="158">
        <v>791</v>
      </c>
      <c r="C597" s="158">
        <v>791</v>
      </c>
      <c r="D597" s="156">
        <f t="shared" si="9"/>
        <v>0</v>
      </c>
    </row>
    <row r="598" spans="1:4" ht="14.25">
      <c r="A598" s="117" t="s">
        <v>578</v>
      </c>
      <c r="B598" s="117">
        <f>SUM(B599:B602)</f>
        <v>10</v>
      </c>
      <c r="C598" s="117">
        <f>SUM(C599:C602)</f>
        <v>0</v>
      </c>
      <c r="D598" s="156">
        <f t="shared" si="9"/>
        <v>-1</v>
      </c>
    </row>
    <row r="599" spans="1:4" ht="14.25">
      <c r="A599" s="117" t="s">
        <v>164</v>
      </c>
      <c r="B599" s="158">
        <v>0</v>
      </c>
      <c r="C599" s="117"/>
      <c r="D599" s="156">
        <f t="shared" si="9"/>
        <v>0</v>
      </c>
    </row>
    <row r="600" spans="1:4" ht="14.25">
      <c r="A600" s="117" t="s">
        <v>165</v>
      </c>
      <c r="B600" s="158">
        <v>0</v>
      </c>
      <c r="C600" s="117"/>
      <c r="D600" s="156">
        <f t="shared" si="9"/>
        <v>0</v>
      </c>
    </row>
    <row r="601" spans="1:4" ht="14.25">
      <c r="A601" s="117" t="s">
        <v>166</v>
      </c>
      <c r="B601" s="158">
        <v>0</v>
      </c>
      <c r="C601" s="117"/>
      <c r="D601" s="156">
        <f t="shared" si="9"/>
        <v>0</v>
      </c>
    </row>
    <row r="602" spans="1:4" ht="14.25">
      <c r="A602" s="117" t="s">
        <v>579</v>
      </c>
      <c r="B602" s="158">
        <v>10</v>
      </c>
      <c r="C602" s="117"/>
      <c r="D602" s="156">
        <f t="shared" si="9"/>
        <v>-1</v>
      </c>
    </row>
    <row r="603" spans="1:4" ht="14.25">
      <c r="A603" s="117" t="s">
        <v>580</v>
      </c>
      <c r="B603" s="117">
        <f>SUM(B604:B605)</f>
        <v>9903</v>
      </c>
      <c r="C603" s="117">
        <f>SUM(C604:C605)</f>
        <v>9724</v>
      </c>
      <c r="D603" s="156">
        <f t="shared" si="9"/>
        <v>-0.018075330707866266</v>
      </c>
    </row>
    <row r="604" spans="1:4" ht="14.25">
      <c r="A604" s="117" t="s">
        <v>581</v>
      </c>
      <c r="B604" s="158">
        <v>198</v>
      </c>
      <c r="C604" s="158">
        <v>198</v>
      </c>
      <c r="D604" s="156">
        <f t="shared" si="9"/>
        <v>0</v>
      </c>
    </row>
    <row r="605" spans="1:4" ht="14.25">
      <c r="A605" s="117" t="s">
        <v>582</v>
      </c>
      <c r="B605" s="158">
        <v>9705</v>
      </c>
      <c r="C605" s="158">
        <v>9526</v>
      </c>
      <c r="D605" s="156">
        <f t="shared" si="9"/>
        <v>-0.018444100978876832</v>
      </c>
    </row>
    <row r="606" spans="1:4" ht="14.25">
      <c r="A606" s="117" t="s">
        <v>583</v>
      </c>
      <c r="B606" s="117">
        <f>SUM(B607:B608)</f>
        <v>2001</v>
      </c>
      <c r="C606" s="117">
        <f>SUM(C607:C608)</f>
        <v>2001</v>
      </c>
      <c r="D606" s="156">
        <f t="shared" si="9"/>
        <v>0</v>
      </c>
    </row>
    <row r="607" spans="1:4" ht="14.25">
      <c r="A607" s="117" t="s">
        <v>584</v>
      </c>
      <c r="B607" s="158">
        <v>1901</v>
      </c>
      <c r="C607" s="158">
        <v>1901</v>
      </c>
      <c r="D607" s="156">
        <f t="shared" si="9"/>
        <v>0</v>
      </c>
    </row>
    <row r="608" spans="1:4" ht="14.25">
      <c r="A608" s="117" t="s">
        <v>585</v>
      </c>
      <c r="B608" s="158">
        <v>100</v>
      </c>
      <c r="C608" s="158">
        <v>100</v>
      </c>
      <c r="D608" s="156">
        <f t="shared" si="9"/>
        <v>0</v>
      </c>
    </row>
    <row r="609" spans="1:4" ht="14.25">
      <c r="A609" s="117" t="s">
        <v>586</v>
      </c>
      <c r="B609" s="117">
        <f>SUM(B610:B611)</f>
        <v>9408</v>
      </c>
      <c r="C609" s="117">
        <f>SUM(C610:C611)</f>
        <v>7542</v>
      </c>
      <c r="D609" s="156">
        <f t="shared" si="9"/>
        <v>-0.19834183673469385</v>
      </c>
    </row>
    <row r="610" spans="1:4" ht="14.25">
      <c r="A610" s="117" t="s">
        <v>587</v>
      </c>
      <c r="B610" s="158">
        <v>1260</v>
      </c>
      <c r="C610" s="158">
        <v>1260</v>
      </c>
      <c r="D610" s="156">
        <f t="shared" si="9"/>
        <v>0</v>
      </c>
    </row>
    <row r="611" spans="1:4" ht="14.25">
      <c r="A611" s="117" t="s">
        <v>588</v>
      </c>
      <c r="B611" s="158">
        <v>8148</v>
      </c>
      <c r="C611" s="117">
        <v>6282</v>
      </c>
      <c r="D611" s="156">
        <f t="shared" si="9"/>
        <v>-0.22901325478645063</v>
      </c>
    </row>
    <row r="612" spans="1:4" ht="14.25">
      <c r="A612" s="117" t="s">
        <v>589</v>
      </c>
      <c r="B612" s="117">
        <f>SUM(B613:B614)</f>
        <v>0</v>
      </c>
      <c r="C612" s="117">
        <f>SUM(C613:C614)</f>
        <v>0</v>
      </c>
      <c r="D612" s="156">
        <f t="shared" si="9"/>
        <v>0</v>
      </c>
    </row>
    <row r="613" spans="1:4" ht="14.25">
      <c r="A613" s="117" t="s">
        <v>590</v>
      </c>
      <c r="B613" s="117"/>
      <c r="C613" s="117"/>
      <c r="D613" s="156">
        <f t="shared" si="9"/>
        <v>0</v>
      </c>
    </row>
    <row r="614" spans="1:4" ht="14.25">
      <c r="A614" s="117" t="s">
        <v>591</v>
      </c>
      <c r="B614" s="117"/>
      <c r="C614" s="117"/>
      <c r="D614" s="156">
        <f t="shared" si="9"/>
        <v>0</v>
      </c>
    </row>
    <row r="615" spans="1:4" ht="14.25">
      <c r="A615" s="117" t="s">
        <v>592</v>
      </c>
      <c r="B615" s="117">
        <f>SUM(B616:B617)</f>
        <v>13</v>
      </c>
      <c r="C615" s="117">
        <f>SUM(C616:C617)</f>
        <v>13</v>
      </c>
      <c r="D615" s="156">
        <f t="shared" si="9"/>
        <v>0</v>
      </c>
    </row>
    <row r="616" spans="1:4" ht="14.25">
      <c r="A616" s="117" t="s">
        <v>593</v>
      </c>
      <c r="B616" s="158">
        <v>13</v>
      </c>
      <c r="C616" s="158">
        <v>13</v>
      </c>
      <c r="D616" s="156">
        <f t="shared" si="9"/>
        <v>0</v>
      </c>
    </row>
    <row r="617" spans="1:4" ht="14.25">
      <c r="A617" s="117" t="s">
        <v>594</v>
      </c>
      <c r="B617" s="158">
        <v>0</v>
      </c>
      <c r="C617" s="117"/>
      <c r="D617" s="156">
        <f t="shared" si="9"/>
        <v>0</v>
      </c>
    </row>
    <row r="618" spans="1:4" ht="14.25">
      <c r="A618" s="117" t="s">
        <v>595</v>
      </c>
      <c r="B618" s="117">
        <f>SUM(B619:B621)</f>
        <v>18893</v>
      </c>
      <c r="C618" s="117">
        <f>SUM(C619:C621)</f>
        <v>18212</v>
      </c>
      <c r="D618" s="156">
        <f t="shared" si="9"/>
        <v>-0.03604509606732653</v>
      </c>
    </row>
    <row r="619" spans="1:4" ht="14.25">
      <c r="A619" s="117" t="s">
        <v>596</v>
      </c>
      <c r="B619" s="158">
        <v>7101</v>
      </c>
      <c r="C619" s="158">
        <v>7101</v>
      </c>
      <c r="D619" s="156">
        <f t="shared" si="9"/>
        <v>0</v>
      </c>
    </row>
    <row r="620" spans="1:4" ht="14.25">
      <c r="A620" s="117" t="s">
        <v>597</v>
      </c>
      <c r="B620" s="158">
        <v>11792</v>
      </c>
      <c r="C620" s="158">
        <v>11111</v>
      </c>
      <c r="D620" s="156">
        <f t="shared" si="9"/>
        <v>-0.05775101763907731</v>
      </c>
    </row>
    <row r="621" spans="1:4" ht="14.25">
      <c r="A621" s="117" t="s">
        <v>598</v>
      </c>
      <c r="B621" s="117"/>
      <c r="C621" s="117"/>
      <c r="D621" s="156">
        <f t="shared" si="9"/>
        <v>0</v>
      </c>
    </row>
    <row r="622" spans="1:4" ht="14.25">
      <c r="A622" s="117" t="s">
        <v>599</v>
      </c>
      <c r="B622" s="117">
        <f>SUM(B623:B625)</f>
        <v>0</v>
      </c>
      <c r="C622" s="117">
        <f>SUM(C623:C625)</f>
        <v>0</v>
      </c>
      <c r="D622" s="156">
        <f t="shared" si="9"/>
        <v>0</v>
      </c>
    </row>
    <row r="623" spans="1:4" ht="14.25">
      <c r="A623" s="117" t="s">
        <v>600</v>
      </c>
      <c r="B623" s="117"/>
      <c r="C623" s="117"/>
      <c r="D623" s="156">
        <f t="shared" si="9"/>
        <v>0</v>
      </c>
    </row>
    <row r="624" spans="1:4" ht="14.25">
      <c r="A624" s="117" t="s">
        <v>601</v>
      </c>
      <c r="B624" s="117"/>
      <c r="C624" s="117"/>
      <c r="D624" s="156">
        <f t="shared" si="9"/>
        <v>0</v>
      </c>
    </row>
    <row r="625" spans="1:4" ht="14.25">
      <c r="A625" s="117" t="s">
        <v>603</v>
      </c>
      <c r="B625" s="117"/>
      <c r="C625" s="117"/>
      <c r="D625" s="156">
        <f t="shared" si="9"/>
        <v>0</v>
      </c>
    </row>
    <row r="626" spans="1:4" ht="14.25">
      <c r="A626" s="89" t="s">
        <v>604</v>
      </c>
      <c r="B626" s="117">
        <f>SUM(B627:B633)</f>
        <v>561</v>
      </c>
      <c r="C626" s="117">
        <f>SUM(C627:C633)</f>
        <v>561</v>
      </c>
      <c r="D626" s="156">
        <f t="shared" si="9"/>
        <v>0</v>
      </c>
    </row>
    <row r="627" spans="1:4" ht="14.25">
      <c r="A627" s="117" t="s">
        <v>164</v>
      </c>
      <c r="B627" s="158">
        <v>361</v>
      </c>
      <c r="C627" s="158">
        <v>361</v>
      </c>
      <c r="D627" s="156">
        <f t="shared" si="9"/>
        <v>0</v>
      </c>
    </row>
    <row r="628" spans="1:4" ht="14.25">
      <c r="A628" s="117" t="s">
        <v>165</v>
      </c>
      <c r="B628" s="158">
        <v>0</v>
      </c>
      <c r="C628" s="158">
        <v>0</v>
      </c>
      <c r="D628" s="156">
        <f t="shared" si="9"/>
        <v>0</v>
      </c>
    </row>
    <row r="629" spans="1:4" ht="14.25">
      <c r="A629" s="117" t="s">
        <v>166</v>
      </c>
      <c r="B629" s="158">
        <v>0</v>
      </c>
      <c r="C629" s="158">
        <v>0</v>
      </c>
      <c r="D629" s="156">
        <f t="shared" si="9"/>
        <v>0</v>
      </c>
    </row>
    <row r="630" spans="1:4" ht="14.25">
      <c r="A630" s="117" t="s">
        <v>605</v>
      </c>
      <c r="B630" s="158">
        <v>0</v>
      </c>
      <c r="C630" s="158">
        <v>0</v>
      </c>
      <c r="D630" s="156">
        <f t="shared" si="9"/>
        <v>0</v>
      </c>
    </row>
    <row r="631" spans="1:4" ht="14.25">
      <c r="A631" s="117" t="s">
        <v>606</v>
      </c>
      <c r="B631" s="158">
        <v>0</v>
      </c>
      <c r="C631" s="158">
        <v>0</v>
      </c>
      <c r="D631" s="156">
        <f t="shared" si="9"/>
        <v>0</v>
      </c>
    </row>
    <row r="632" spans="1:4" ht="14.25">
      <c r="A632" s="117" t="s">
        <v>173</v>
      </c>
      <c r="B632" s="158">
        <v>0</v>
      </c>
      <c r="C632" s="158">
        <v>0</v>
      </c>
      <c r="D632" s="156">
        <f t="shared" si="9"/>
        <v>0</v>
      </c>
    </row>
    <row r="633" spans="1:4" ht="14.25">
      <c r="A633" s="117" t="s">
        <v>607</v>
      </c>
      <c r="B633" s="158">
        <v>200</v>
      </c>
      <c r="C633" s="158">
        <v>200</v>
      </c>
      <c r="D633" s="156">
        <f t="shared" si="9"/>
        <v>0</v>
      </c>
    </row>
    <row r="634" spans="1:4" ht="14.25">
      <c r="A634" s="117" t="s">
        <v>608</v>
      </c>
      <c r="B634" s="117">
        <f>SUM(B635:B636)</f>
        <v>256</v>
      </c>
      <c r="C634" s="117">
        <f>SUM(C635:C636)</f>
        <v>256</v>
      </c>
      <c r="D634" s="156">
        <f t="shared" si="9"/>
        <v>0</v>
      </c>
    </row>
    <row r="635" spans="1:4" ht="14.25">
      <c r="A635" s="117" t="s">
        <v>609</v>
      </c>
      <c r="B635" s="158">
        <v>256</v>
      </c>
      <c r="C635" s="158">
        <v>256</v>
      </c>
      <c r="D635" s="156">
        <f t="shared" si="9"/>
        <v>0</v>
      </c>
    </row>
    <row r="636" spans="1:4" ht="14.25">
      <c r="A636" s="117" t="s">
        <v>610</v>
      </c>
      <c r="B636" s="158">
        <v>0</v>
      </c>
      <c r="C636" s="117"/>
      <c r="D636" s="156">
        <f t="shared" si="9"/>
        <v>0</v>
      </c>
    </row>
    <row r="637" spans="1:4" ht="14.25">
      <c r="A637" s="117" t="s">
        <v>611</v>
      </c>
      <c r="B637" s="117">
        <v>168</v>
      </c>
      <c r="C637" s="117"/>
      <c r="D637" s="156">
        <f t="shared" si="9"/>
        <v>-1</v>
      </c>
    </row>
    <row r="638" spans="1:4" ht="14.25">
      <c r="A638" s="117" t="s">
        <v>612</v>
      </c>
      <c r="B638" s="117">
        <f>SUM(B639:B705)/2+B706+B707</f>
        <v>56224</v>
      </c>
      <c r="C638" s="117">
        <f>SUM(C639:C705)/2+C706+C707</f>
        <v>48790</v>
      </c>
      <c r="D638" s="156">
        <f t="shared" si="9"/>
        <v>-0.13222111553784865</v>
      </c>
    </row>
    <row r="639" spans="1:4" ht="14.25">
      <c r="A639" s="117" t="s">
        <v>613</v>
      </c>
      <c r="B639" s="117">
        <f>SUM(B640:B643)</f>
        <v>381</v>
      </c>
      <c r="C639" s="117">
        <f>SUM(C640:C643)</f>
        <v>381</v>
      </c>
      <c r="D639" s="156">
        <f t="shared" si="9"/>
        <v>0</v>
      </c>
    </row>
    <row r="640" spans="1:4" ht="14.25">
      <c r="A640" s="117" t="s">
        <v>164</v>
      </c>
      <c r="B640" s="117">
        <v>381</v>
      </c>
      <c r="C640" s="117">
        <v>381</v>
      </c>
      <c r="D640" s="156">
        <f t="shared" si="9"/>
        <v>0</v>
      </c>
    </row>
    <row r="641" spans="1:4" ht="14.25">
      <c r="A641" s="117" t="s">
        <v>165</v>
      </c>
      <c r="B641" s="117"/>
      <c r="C641" s="117"/>
      <c r="D641" s="156">
        <f t="shared" si="9"/>
        <v>0</v>
      </c>
    </row>
    <row r="642" spans="1:4" ht="14.25">
      <c r="A642" s="117" t="s">
        <v>166</v>
      </c>
      <c r="B642" s="117"/>
      <c r="C642" s="117"/>
      <c r="D642" s="156">
        <f t="shared" si="9"/>
        <v>0</v>
      </c>
    </row>
    <row r="643" spans="1:4" ht="14.25">
      <c r="A643" s="117" t="s">
        <v>614</v>
      </c>
      <c r="B643" s="117"/>
      <c r="C643" s="117"/>
      <c r="D643" s="156">
        <f t="shared" si="9"/>
        <v>0</v>
      </c>
    </row>
    <row r="644" spans="1:4" ht="14.25">
      <c r="A644" s="117" t="s">
        <v>615</v>
      </c>
      <c r="B644" s="117">
        <f>SUM(B645:B657)</f>
        <v>1922</v>
      </c>
      <c r="C644" s="117">
        <f>SUM(C645:C657)</f>
        <v>1922</v>
      </c>
      <c r="D644" s="156">
        <f t="shared" si="9"/>
        <v>0</v>
      </c>
    </row>
    <row r="645" spans="1:4" ht="14.25">
      <c r="A645" s="117" t="s">
        <v>616</v>
      </c>
      <c r="B645" s="158">
        <v>1100</v>
      </c>
      <c r="C645" s="158">
        <v>1100</v>
      </c>
      <c r="D645" s="156">
        <f aca="true" t="shared" si="10" ref="D645:D708">IF(B645&gt;0,C645/B645-1,0)</f>
        <v>0</v>
      </c>
    </row>
    <row r="646" spans="1:4" ht="14.25">
      <c r="A646" s="117" t="s">
        <v>617</v>
      </c>
      <c r="B646" s="158">
        <v>0</v>
      </c>
      <c r="C646" s="117"/>
      <c r="D646" s="156">
        <f t="shared" si="10"/>
        <v>0</v>
      </c>
    </row>
    <row r="647" spans="1:4" ht="14.25">
      <c r="A647" s="117" t="s">
        <v>618</v>
      </c>
      <c r="B647" s="158">
        <v>0</v>
      </c>
      <c r="C647" s="117"/>
      <c r="D647" s="156">
        <f t="shared" si="10"/>
        <v>0</v>
      </c>
    </row>
    <row r="648" spans="1:4" ht="14.25">
      <c r="A648" s="117" t="s">
        <v>619</v>
      </c>
      <c r="B648" s="158">
        <v>0</v>
      </c>
      <c r="C648" s="167"/>
      <c r="D648" s="156">
        <f t="shared" si="10"/>
        <v>0</v>
      </c>
    </row>
    <row r="649" spans="1:4" ht="14.25">
      <c r="A649" s="117" t="s">
        <v>620</v>
      </c>
      <c r="B649" s="158">
        <v>0</v>
      </c>
      <c r="C649" s="167"/>
      <c r="D649" s="156">
        <f t="shared" si="10"/>
        <v>0</v>
      </c>
    </row>
    <row r="650" spans="1:4" ht="14.25">
      <c r="A650" s="117" t="s">
        <v>621</v>
      </c>
      <c r="B650" s="158">
        <v>0</v>
      </c>
      <c r="C650" s="167"/>
      <c r="D650" s="156">
        <f t="shared" si="10"/>
        <v>0</v>
      </c>
    </row>
    <row r="651" spans="1:4" ht="14.25">
      <c r="A651" s="117" t="s">
        <v>622</v>
      </c>
      <c r="B651" s="158">
        <v>0</v>
      </c>
      <c r="C651" s="117"/>
      <c r="D651" s="156">
        <f t="shared" si="10"/>
        <v>0</v>
      </c>
    </row>
    <row r="652" spans="1:4" ht="14.25">
      <c r="A652" s="117" t="s">
        <v>623</v>
      </c>
      <c r="B652" s="158">
        <v>0</v>
      </c>
      <c r="C652" s="117"/>
      <c r="D652" s="156">
        <f t="shared" si="10"/>
        <v>0</v>
      </c>
    </row>
    <row r="653" spans="1:4" ht="14.25">
      <c r="A653" s="117" t="s">
        <v>624</v>
      </c>
      <c r="B653" s="158">
        <v>0</v>
      </c>
      <c r="C653" s="117"/>
      <c r="D653" s="156">
        <f t="shared" si="10"/>
        <v>0</v>
      </c>
    </row>
    <row r="654" spans="1:4" ht="14.25">
      <c r="A654" s="117" t="s">
        <v>625</v>
      </c>
      <c r="B654" s="158">
        <v>0</v>
      </c>
      <c r="C654" s="117"/>
      <c r="D654" s="156">
        <f t="shared" si="10"/>
        <v>0</v>
      </c>
    </row>
    <row r="655" spans="1:4" ht="14.25">
      <c r="A655" s="117" t="s">
        <v>626</v>
      </c>
      <c r="B655" s="158">
        <v>0</v>
      </c>
      <c r="C655" s="117"/>
      <c r="D655" s="156">
        <f t="shared" si="10"/>
        <v>0</v>
      </c>
    </row>
    <row r="656" spans="1:4" ht="14.25">
      <c r="A656" s="117" t="s">
        <v>627</v>
      </c>
      <c r="B656" s="158">
        <v>0</v>
      </c>
      <c r="C656" s="117"/>
      <c r="D656" s="156">
        <f t="shared" si="10"/>
        <v>0</v>
      </c>
    </row>
    <row r="657" spans="1:4" ht="14.25">
      <c r="A657" s="117" t="s">
        <v>628</v>
      </c>
      <c r="B657" s="158">
        <v>822</v>
      </c>
      <c r="C657" s="158">
        <v>822</v>
      </c>
      <c r="D657" s="156">
        <f t="shared" si="10"/>
        <v>0</v>
      </c>
    </row>
    <row r="658" spans="1:4" ht="14.25">
      <c r="A658" s="117" t="s">
        <v>629</v>
      </c>
      <c r="B658" s="167">
        <f>SUM(B659:B661)</f>
        <v>1552</v>
      </c>
      <c r="C658" s="167">
        <f>SUM(C659:C661)</f>
        <v>1552</v>
      </c>
      <c r="D658" s="156">
        <f t="shared" si="10"/>
        <v>0</v>
      </c>
    </row>
    <row r="659" spans="1:4" ht="14.25">
      <c r="A659" s="117" t="s">
        <v>630</v>
      </c>
      <c r="B659" s="158">
        <v>0</v>
      </c>
      <c r="C659" s="167"/>
      <c r="D659" s="156">
        <f t="shared" si="10"/>
        <v>0</v>
      </c>
    </row>
    <row r="660" spans="1:4" ht="14.25">
      <c r="A660" s="117" t="s">
        <v>631</v>
      </c>
      <c r="B660" s="158">
        <v>448</v>
      </c>
      <c r="C660" s="158">
        <v>448</v>
      </c>
      <c r="D660" s="156">
        <f t="shared" si="10"/>
        <v>0</v>
      </c>
    </row>
    <row r="661" spans="1:4" ht="14.25">
      <c r="A661" s="117" t="s">
        <v>632</v>
      </c>
      <c r="B661" s="158">
        <v>1104</v>
      </c>
      <c r="C661" s="158">
        <v>1104</v>
      </c>
      <c r="D661" s="156">
        <f t="shared" si="10"/>
        <v>0</v>
      </c>
    </row>
    <row r="662" spans="1:4" ht="14.25">
      <c r="A662" s="117" t="s">
        <v>633</v>
      </c>
      <c r="B662" s="167">
        <f>SUM(B663:B673)</f>
        <v>18386</v>
      </c>
      <c r="C662" s="167">
        <f>SUM(C663:C673)</f>
        <v>10809</v>
      </c>
      <c r="D662" s="156">
        <f t="shared" si="10"/>
        <v>-0.412107037963668</v>
      </c>
    </row>
    <row r="663" spans="1:4" ht="14.25">
      <c r="A663" s="117" t="s">
        <v>634</v>
      </c>
      <c r="B663" s="158">
        <v>398</v>
      </c>
      <c r="C663" s="158">
        <v>398</v>
      </c>
      <c r="D663" s="156">
        <f t="shared" si="10"/>
        <v>0</v>
      </c>
    </row>
    <row r="664" spans="1:4" ht="14.25">
      <c r="A664" s="117" t="s">
        <v>635</v>
      </c>
      <c r="B664" s="158">
        <v>112</v>
      </c>
      <c r="C664" s="158">
        <v>112</v>
      </c>
      <c r="D664" s="156">
        <f t="shared" si="10"/>
        <v>0</v>
      </c>
    </row>
    <row r="665" spans="1:4" ht="14.25">
      <c r="A665" s="117" t="s">
        <v>636</v>
      </c>
      <c r="B665" s="158">
        <v>272</v>
      </c>
      <c r="C665" s="158">
        <v>272</v>
      </c>
      <c r="D665" s="156">
        <f t="shared" si="10"/>
        <v>0</v>
      </c>
    </row>
    <row r="666" spans="1:4" ht="14.25">
      <c r="A666" s="117" t="s">
        <v>637</v>
      </c>
      <c r="B666" s="158">
        <v>0</v>
      </c>
      <c r="C666" s="158">
        <v>0</v>
      </c>
      <c r="D666" s="156">
        <f t="shared" si="10"/>
        <v>0</v>
      </c>
    </row>
    <row r="667" spans="1:4" ht="14.25">
      <c r="A667" s="117" t="s">
        <v>638</v>
      </c>
      <c r="B667" s="158">
        <v>0</v>
      </c>
      <c r="C667" s="158">
        <v>0</v>
      </c>
      <c r="D667" s="156">
        <f t="shared" si="10"/>
        <v>0</v>
      </c>
    </row>
    <row r="668" spans="1:4" ht="14.25">
      <c r="A668" s="117" t="s">
        <v>639</v>
      </c>
      <c r="B668" s="158">
        <v>0</v>
      </c>
      <c r="C668" s="158">
        <v>0</v>
      </c>
      <c r="D668" s="156">
        <f t="shared" si="10"/>
        <v>0</v>
      </c>
    </row>
    <row r="669" spans="1:4" ht="14.25">
      <c r="A669" s="117" t="s">
        <v>640</v>
      </c>
      <c r="B669" s="158">
        <v>0</v>
      </c>
      <c r="C669" s="158">
        <v>0</v>
      </c>
      <c r="D669" s="156">
        <f t="shared" si="10"/>
        <v>0</v>
      </c>
    </row>
    <row r="670" spans="1:4" ht="14.25">
      <c r="A670" s="117" t="s">
        <v>641</v>
      </c>
      <c r="B670" s="158">
        <v>3108</v>
      </c>
      <c r="C670" s="158">
        <v>3068</v>
      </c>
      <c r="D670" s="156">
        <f t="shared" si="10"/>
        <v>-0.012870012870012881</v>
      </c>
    </row>
    <row r="671" spans="1:4" ht="14.25">
      <c r="A671" s="117" t="s">
        <v>642</v>
      </c>
      <c r="B671" s="158">
        <v>183</v>
      </c>
      <c r="C671" s="158">
        <v>183</v>
      </c>
      <c r="D671" s="156">
        <f t="shared" si="10"/>
        <v>0</v>
      </c>
    </row>
    <row r="672" spans="1:4" ht="14.25">
      <c r="A672" s="117" t="s">
        <v>643</v>
      </c>
      <c r="B672" s="158">
        <v>13370</v>
      </c>
      <c r="C672" s="158">
        <v>5584</v>
      </c>
      <c r="D672" s="156">
        <f t="shared" si="10"/>
        <v>-0.5823485415108451</v>
      </c>
    </row>
    <row r="673" spans="1:4" ht="14.25">
      <c r="A673" s="117" t="s">
        <v>644</v>
      </c>
      <c r="B673" s="158">
        <v>943</v>
      </c>
      <c r="C673" s="158">
        <v>1192</v>
      </c>
      <c r="D673" s="156">
        <f t="shared" si="10"/>
        <v>0.264050901378579</v>
      </c>
    </row>
    <row r="674" spans="1:4" ht="14.25">
      <c r="A674" s="117" t="s">
        <v>645</v>
      </c>
      <c r="B674" s="117">
        <f>SUM(B675:B676)</f>
        <v>50</v>
      </c>
      <c r="C674" s="117">
        <f>SUM(C675:C676)</f>
        <v>0</v>
      </c>
      <c r="D674" s="156">
        <f t="shared" si="10"/>
        <v>-1</v>
      </c>
    </row>
    <row r="675" spans="1:4" ht="14.25">
      <c r="A675" s="117" t="s">
        <v>646</v>
      </c>
      <c r="B675" s="158">
        <v>0</v>
      </c>
      <c r="C675" s="117"/>
      <c r="D675" s="156">
        <f t="shared" si="10"/>
        <v>0</v>
      </c>
    </row>
    <row r="676" spans="1:4" ht="14.25">
      <c r="A676" s="117" t="s">
        <v>647</v>
      </c>
      <c r="B676" s="158">
        <v>50</v>
      </c>
      <c r="C676" s="117"/>
      <c r="D676" s="156">
        <f t="shared" si="10"/>
        <v>-1</v>
      </c>
    </row>
    <row r="677" spans="1:4" ht="14.25">
      <c r="A677" s="117" t="s">
        <v>648</v>
      </c>
      <c r="B677" s="117">
        <f>SUM(B678:B680)</f>
        <v>1334</v>
      </c>
      <c r="C677" s="117">
        <f>SUM(C678:C680)</f>
        <v>1035</v>
      </c>
      <c r="D677" s="156">
        <f t="shared" si="10"/>
        <v>-0.22413793103448276</v>
      </c>
    </row>
    <row r="678" spans="1:4" ht="14.25">
      <c r="A678" s="117" t="s">
        <v>649</v>
      </c>
      <c r="B678" s="158">
        <v>0</v>
      </c>
      <c r="C678" s="42">
        <v>0</v>
      </c>
      <c r="D678" s="156">
        <f t="shared" si="10"/>
        <v>0</v>
      </c>
    </row>
    <row r="679" spans="1:4" ht="14.25">
      <c r="A679" s="117" t="s">
        <v>650</v>
      </c>
      <c r="B679" s="158">
        <v>168</v>
      </c>
      <c r="C679" s="42">
        <v>329</v>
      </c>
      <c r="D679" s="156">
        <f t="shared" si="10"/>
        <v>0.9583333333333333</v>
      </c>
    </row>
    <row r="680" spans="1:4" ht="14.25">
      <c r="A680" s="117" t="s">
        <v>651</v>
      </c>
      <c r="B680" s="158">
        <v>1166</v>
      </c>
      <c r="C680" s="42">
        <v>706</v>
      </c>
      <c r="D680" s="156">
        <f t="shared" si="10"/>
        <v>-0.39451114922813035</v>
      </c>
    </row>
    <row r="681" spans="1:4" ht="14.25">
      <c r="A681" s="117" t="s">
        <v>652</v>
      </c>
      <c r="B681" s="117">
        <f>SUM(B682:B685)</f>
        <v>3742</v>
      </c>
      <c r="C681" s="117">
        <f>SUM(C682:C685)</f>
        <v>3730</v>
      </c>
      <c r="D681" s="156">
        <f t="shared" si="10"/>
        <v>-0.003206841261357618</v>
      </c>
    </row>
    <row r="682" spans="1:4" ht="14.25">
      <c r="A682" s="117" t="s">
        <v>653</v>
      </c>
      <c r="B682" s="158">
        <v>1254</v>
      </c>
      <c r="C682" s="42">
        <v>1234</v>
      </c>
      <c r="D682" s="156">
        <f t="shared" si="10"/>
        <v>-0.01594896331738438</v>
      </c>
    </row>
    <row r="683" spans="1:4" ht="14.25">
      <c r="A683" s="117" t="s">
        <v>654</v>
      </c>
      <c r="B683" s="158">
        <v>2338</v>
      </c>
      <c r="C683" s="42">
        <v>2496</v>
      </c>
      <c r="D683" s="156">
        <f t="shared" si="10"/>
        <v>0.0675791274593669</v>
      </c>
    </row>
    <row r="684" spans="1:4" ht="14.25">
      <c r="A684" s="117" t="s">
        <v>655</v>
      </c>
      <c r="B684" s="158">
        <v>0</v>
      </c>
      <c r="C684" s="42">
        <v>0</v>
      </c>
      <c r="D684" s="156">
        <f t="shared" si="10"/>
        <v>0</v>
      </c>
    </row>
    <row r="685" spans="1:4" ht="14.25">
      <c r="A685" s="117" t="s">
        <v>656</v>
      </c>
      <c r="B685" s="158">
        <v>150</v>
      </c>
      <c r="C685" s="42">
        <v>0</v>
      </c>
      <c r="D685" s="156">
        <f t="shared" si="10"/>
        <v>-1</v>
      </c>
    </row>
    <row r="686" spans="1:4" ht="14.25">
      <c r="A686" s="117" t="s">
        <v>657</v>
      </c>
      <c r="B686" s="117">
        <f>SUM(B687:B689)</f>
        <v>23032</v>
      </c>
      <c r="C686" s="117">
        <f>SUM(C687:C689)</f>
        <v>23713</v>
      </c>
      <c r="D686" s="156">
        <f t="shared" si="10"/>
        <v>0.029567558179923514</v>
      </c>
    </row>
    <row r="687" spans="1:4" ht="14.25">
      <c r="A687" s="117" t="s">
        <v>658</v>
      </c>
      <c r="B687" s="158">
        <v>0</v>
      </c>
      <c r="C687" s="42">
        <v>0</v>
      </c>
      <c r="D687" s="156">
        <f t="shared" si="10"/>
        <v>0</v>
      </c>
    </row>
    <row r="688" spans="1:4" ht="14.25">
      <c r="A688" s="117" t="s">
        <v>659</v>
      </c>
      <c r="B688" s="158">
        <v>23032</v>
      </c>
      <c r="C688" s="42">
        <v>23713</v>
      </c>
      <c r="D688" s="156">
        <f t="shared" si="10"/>
        <v>0.029567558179923514</v>
      </c>
    </row>
    <row r="689" spans="1:4" ht="14.25">
      <c r="A689" s="117" t="s">
        <v>660</v>
      </c>
      <c r="B689" s="158">
        <v>0</v>
      </c>
      <c r="C689" s="42">
        <v>0</v>
      </c>
      <c r="D689" s="156">
        <f t="shared" si="10"/>
        <v>0</v>
      </c>
    </row>
    <row r="690" spans="1:4" ht="14.25">
      <c r="A690" s="117" t="s">
        <v>661</v>
      </c>
      <c r="B690" s="117">
        <f>SUM(B691:B693)</f>
        <v>4650</v>
      </c>
      <c r="C690" s="117">
        <f>SUM(C691:C693)</f>
        <v>4650</v>
      </c>
      <c r="D690" s="156">
        <f t="shared" si="10"/>
        <v>0</v>
      </c>
    </row>
    <row r="691" spans="1:4" ht="14.25">
      <c r="A691" s="117" t="s">
        <v>662</v>
      </c>
      <c r="B691" s="158">
        <v>4641</v>
      </c>
      <c r="C691" s="158">
        <v>4641</v>
      </c>
      <c r="D691" s="156">
        <f t="shared" si="10"/>
        <v>0</v>
      </c>
    </row>
    <row r="692" spans="1:4" ht="14.25">
      <c r="A692" s="117" t="s">
        <v>663</v>
      </c>
      <c r="B692" s="158">
        <v>9</v>
      </c>
      <c r="C692" s="158">
        <v>9</v>
      </c>
      <c r="D692" s="156">
        <f t="shared" si="10"/>
        <v>0</v>
      </c>
    </row>
    <row r="693" spans="1:4" ht="14.25">
      <c r="A693" s="117" t="s">
        <v>664</v>
      </c>
      <c r="B693" s="158">
        <v>0</v>
      </c>
      <c r="C693" s="158">
        <v>0</v>
      </c>
      <c r="D693" s="156">
        <f t="shared" si="10"/>
        <v>0</v>
      </c>
    </row>
    <row r="694" spans="1:4" ht="14.25">
      <c r="A694" s="117" t="s">
        <v>665</v>
      </c>
      <c r="B694" s="117">
        <f>SUM(B695:B696)</f>
        <v>168</v>
      </c>
      <c r="C694" s="117">
        <f>SUM(C695:C696)</f>
        <v>0</v>
      </c>
      <c r="D694" s="156">
        <f t="shared" si="10"/>
        <v>-1</v>
      </c>
    </row>
    <row r="695" spans="1:4" ht="14.25">
      <c r="A695" s="117" t="s">
        <v>666</v>
      </c>
      <c r="B695" s="158">
        <v>1</v>
      </c>
      <c r="C695" s="117"/>
      <c r="D695" s="156">
        <f t="shared" si="10"/>
        <v>-1</v>
      </c>
    </row>
    <row r="696" spans="1:4" ht="14.25">
      <c r="A696" s="117" t="s">
        <v>667</v>
      </c>
      <c r="B696" s="158">
        <v>167</v>
      </c>
      <c r="C696" s="117"/>
      <c r="D696" s="156">
        <f t="shared" si="10"/>
        <v>-1</v>
      </c>
    </row>
    <row r="697" spans="1:4" ht="14.25">
      <c r="A697" s="117" t="s">
        <v>668</v>
      </c>
      <c r="B697" s="117">
        <f>SUM(B698:B705)</f>
        <v>498</v>
      </c>
      <c r="C697" s="117">
        <f>SUM(C698:C705)</f>
        <v>498</v>
      </c>
      <c r="D697" s="156">
        <f t="shared" si="10"/>
        <v>0</v>
      </c>
    </row>
    <row r="698" spans="1:4" ht="14.25">
      <c r="A698" s="117" t="s">
        <v>164</v>
      </c>
      <c r="B698" s="158">
        <v>427</v>
      </c>
      <c r="C698" s="158">
        <v>427</v>
      </c>
      <c r="D698" s="156">
        <f t="shared" si="10"/>
        <v>0</v>
      </c>
    </row>
    <row r="699" spans="1:4" ht="14.25">
      <c r="A699" s="117" t="s">
        <v>165</v>
      </c>
      <c r="B699" s="158">
        <v>0</v>
      </c>
      <c r="C699" s="158">
        <v>0</v>
      </c>
      <c r="D699" s="156">
        <f t="shared" si="10"/>
        <v>0</v>
      </c>
    </row>
    <row r="700" spans="1:4" ht="14.25">
      <c r="A700" s="117" t="s">
        <v>166</v>
      </c>
      <c r="B700" s="158">
        <v>0</v>
      </c>
      <c r="C700" s="158">
        <v>0</v>
      </c>
      <c r="D700" s="156">
        <f t="shared" si="10"/>
        <v>0</v>
      </c>
    </row>
    <row r="701" spans="1:4" ht="14.25">
      <c r="A701" s="117" t="s">
        <v>205</v>
      </c>
      <c r="B701" s="158">
        <v>0</v>
      </c>
      <c r="C701" s="158">
        <v>0</v>
      </c>
      <c r="D701" s="156">
        <f t="shared" si="10"/>
        <v>0</v>
      </c>
    </row>
    <row r="702" spans="1:4" ht="14.25">
      <c r="A702" s="117" t="s">
        <v>669</v>
      </c>
      <c r="B702" s="158">
        <v>0</v>
      </c>
      <c r="C702" s="158">
        <v>0</v>
      </c>
      <c r="D702" s="156">
        <f t="shared" si="10"/>
        <v>0</v>
      </c>
    </row>
    <row r="703" spans="1:4" ht="14.25">
      <c r="A703" s="117" t="s">
        <v>670</v>
      </c>
      <c r="B703" s="158">
        <v>0</v>
      </c>
      <c r="C703" s="158">
        <v>0</v>
      </c>
      <c r="D703" s="156">
        <f t="shared" si="10"/>
        <v>0</v>
      </c>
    </row>
    <row r="704" spans="1:4" ht="14.25">
      <c r="A704" s="117" t="s">
        <v>173</v>
      </c>
      <c r="B704" s="158">
        <v>0</v>
      </c>
      <c r="C704" s="158">
        <v>0</v>
      </c>
      <c r="D704" s="156">
        <f t="shared" si="10"/>
        <v>0</v>
      </c>
    </row>
    <row r="705" spans="1:4" ht="14.25">
      <c r="A705" s="117" t="s">
        <v>671</v>
      </c>
      <c r="B705" s="158">
        <v>71</v>
      </c>
      <c r="C705" s="158">
        <v>71</v>
      </c>
      <c r="D705" s="156">
        <f t="shared" si="10"/>
        <v>0</v>
      </c>
    </row>
    <row r="706" spans="1:4" ht="14.25">
      <c r="A706" s="167" t="s">
        <v>1673</v>
      </c>
      <c r="B706" s="117"/>
      <c r="C706" s="117"/>
      <c r="D706" s="156">
        <f t="shared" si="10"/>
        <v>0</v>
      </c>
    </row>
    <row r="707" spans="1:4" ht="14.25">
      <c r="A707" s="168" t="s">
        <v>673</v>
      </c>
      <c r="B707" s="117">
        <v>509</v>
      </c>
      <c r="C707" s="117">
        <v>500</v>
      </c>
      <c r="D707" s="156">
        <f t="shared" si="10"/>
        <v>-0.017681728880157177</v>
      </c>
    </row>
    <row r="708" spans="1:4" ht="14.25">
      <c r="A708" s="168" t="s">
        <v>674</v>
      </c>
      <c r="B708" s="117">
        <f>SUM(B709,B719,B723,B732,B737,B744,B750,B753,B756,B757,B758,B764,B765,B766,B781)</f>
        <v>7927</v>
      </c>
      <c r="C708" s="117">
        <f>SUM(C709,C719,C723,C732,C737,C744,C750,C753,C756,C757,C758,C764,C765,C766,C781)</f>
        <v>7268</v>
      </c>
      <c r="D708" s="156">
        <f t="shared" si="10"/>
        <v>-0.08313359404566667</v>
      </c>
    </row>
    <row r="709" spans="1:4" ht="14.25">
      <c r="A709" s="168" t="s">
        <v>675</v>
      </c>
      <c r="B709" s="117">
        <f>SUM(B710:B718)</f>
        <v>385</v>
      </c>
      <c r="C709" s="117">
        <f>SUM(C710:C718)</f>
        <v>385</v>
      </c>
      <c r="D709" s="156">
        <f aca="true" t="shared" si="11" ref="D709:D772">IF(B709&gt;0,C709/B709-1,0)</f>
        <v>0</v>
      </c>
    </row>
    <row r="710" spans="1:4" ht="14.25">
      <c r="A710" s="168" t="s">
        <v>164</v>
      </c>
      <c r="B710" s="158">
        <v>190</v>
      </c>
      <c r="C710" s="158">
        <v>190</v>
      </c>
      <c r="D710" s="156">
        <f t="shared" si="11"/>
        <v>0</v>
      </c>
    </row>
    <row r="711" spans="1:4" ht="14.25">
      <c r="A711" s="168" t="s">
        <v>165</v>
      </c>
      <c r="B711" s="158">
        <v>0</v>
      </c>
      <c r="C711" s="158">
        <v>0</v>
      </c>
      <c r="D711" s="156">
        <f t="shared" si="11"/>
        <v>0</v>
      </c>
    </row>
    <row r="712" spans="1:4" ht="14.25">
      <c r="A712" s="168" t="s">
        <v>166</v>
      </c>
      <c r="B712" s="158">
        <v>0</v>
      </c>
      <c r="C712" s="158">
        <v>0</v>
      </c>
      <c r="D712" s="156">
        <f t="shared" si="11"/>
        <v>0</v>
      </c>
    </row>
    <row r="713" spans="1:4" ht="14.25">
      <c r="A713" s="168" t="s">
        <v>676</v>
      </c>
      <c r="B713" s="158">
        <v>0</v>
      </c>
      <c r="C713" s="158">
        <v>0</v>
      </c>
      <c r="D713" s="156">
        <f t="shared" si="11"/>
        <v>0</v>
      </c>
    </row>
    <row r="714" spans="1:4" ht="14.25">
      <c r="A714" s="168" t="s">
        <v>677</v>
      </c>
      <c r="B714" s="158">
        <v>0</v>
      </c>
      <c r="C714" s="158">
        <v>0</v>
      </c>
      <c r="D714" s="156">
        <f t="shared" si="11"/>
        <v>0</v>
      </c>
    </row>
    <row r="715" spans="1:4" ht="14.25">
      <c r="A715" s="168" t="s">
        <v>678</v>
      </c>
      <c r="B715" s="158">
        <v>0</v>
      </c>
      <c r="C715" s="158">
        <v>0</v>
      </c>
      <c r="D715" s="156">
        <f t="shared" si="11"/>
        <v>0</v>
      </c>
    </row>
    <row r="716" spans="1:4" ht="14.25">
      <c r="A716" s="168" t="s">
        <v>679</v>
      </c>
      <c r="B716" s="158">
        <v>0</v>
      </c>
      <c r="C716" s="158">
        <v>0</v>
      </c>
      <c r="D716" s="156">
        <f t="shared" si="11"/>
        <v>0</v>
      </c>
    </row>
    <row r="717" spans="1:4" ht="14.25">
      <c r="A717" s="168" t="s">
        <v>680</v>
      </c>
      <c r="B717" s="158">
        <v>0</v>
      </c>
      <c r="C717" s="158">
        <v>0</v>
      </c>
      <c r="D717" s="156">
        <f t="shared" si="11"/>
        <v>0</v>
      </c>
    </row>
    <row r="718" spans="1:4" ht="14.25">
      <c r="A718" s="168" t="s">
        <v>681</v>
      </c>
      <c r="B718" s="158">
        <v>195</v>
      </c>
      <c r="C718" s="158">
        <v>195</v>
      </c>
      <c r="D718" s="156">
        <f t="shared" si="11"/>
        <v>0</v>
      </c>
    </row>
    <row r="719" spans="1:4" ht="14.25">
      <c r="A719" s="168" t="s">
        <v>682</v>
      </c>
      <c r="B719" s="167">
        <f>SUM(B720:B722)</f>
        <v>160</v>
      </c>
      <c r="C719" s="167">
        <f>SUM(C720:C722)</f>
        <v>160</v>
      </c>
      <c r="D719" s="156">
        <f t="shared" si="11"/>
        <v>0</v>
      </c>
    </row>
    <row r="720" spans="1:4" ht="14.25">
      <c r="A720" s="168" t="s">
        <v>683</v>
      </c>
      <c r="B720" s="158">
        <v>0</v>
      </c>
      <c r="C720" s="167"/>
      <c r="D720" s="156">
        <f t="shared" si="11"/>
        <v>0</v>
      </c>
    </row>
    <row r="721" spans="1:4" ht="14.25">
      <c r="A721" s="168" t="s">
        <v>684</v>
      </c>
      <c r="B721" s="158">
        <v>0</v>
      </c>
      <c r="C721" s="167"/>
      <c r="D721" s="156">
        <f t="shared" si="11"/>
        <v>0</v>
      </c>
    </row>
    <row r="722" spans="1:4" ht="14.25">
      <c r="A722" s="168" t="s">
        <v>685</v>
      </c>
      <c r="B722" s="158">
        <v>160</v>
      </c>
      <c r="C722" s="158">
        <v>160</v>
      </c>
      <c r="D722" s="156">
        <f t="shared" si="11"/>
        <v>0</v>
      </c>
    </row>
    <row r="723" spans="1:4" ht="14.25">
      <c r="A723" s="168" t="s">
        <v>686</v>
      </c>
      <c r="B723" s="167">
        <f>SUM(B724:B731)</f>
        <v>2606</v>
      </c>
      <c r="C723" s="167">
        <f>SUM(C724:C731)</f>
        <v>2406</v>
      </c>
      <c r="D723" s="156">
        <f t="shared" si="11"/>
        <v>-0.07674597083653112</v>
      </c>
    </row>
    <row r="724" spans="1:4" ht="14.25">
      <c r="A724" s="168" t="s">
        <v>687</v>
      </c>
      <c r="B724" s="158">
        <v>108</v>
      </c>
      <c r="C724" s="158">
        <v>108</v>
      </c>
      <c r="D724" s="156">
        <f t="shared" si="11"/>
        <v>0</v>
      </c>
    </row>
    <row r="725" spans="1:4" ht="14.25">
      <c r="A725" s="168" t="s">
        <v>688</v>
      </c>
      <c r="B725" s="158">
        <v>1929</v>
      </c>
      <c r="C725" s="158">
        <v>1729</v>
      </c>
      <c r="D725" s="156">
        <f t="shared" si="11"/>
        <v>-0.10368066355624672</v>
      </c>
    </row>
    <row r="726" spans="1:4" ht="14.25">
      <c r="A726" s="168" t="s">
        <v>689</v>
      </c>
      <c r="B726" s="158">
        <v>0</v>
      </c>
      <c r="C726" s="158">
        <v>0</v>
      </c>
      <c r="D726" s="156">
        <f t="shared" si="11"/>
        <v>0</v>
      </c>
    </row>
    <row r="727" spans="1:4" ht="14.25">
      <c r="A727" s="168" t="s">
        <v>690</v>
      </c>
      <c r="B727" s="158">
        <v>569</v>
      </c>
      <c r="C727" s="158">
        <v>569</v>
      </c>
      <c r="D727" s="156">
        <f t="shared" si="11"/>
        <v>0</v>
      </c>
    </row>
    <row r="728" spans="1:4" ht="14.25">
      <c r="A728" s="168" t="s">
        <v>691</v>
      </c>
      <c r="B728" s="158">
        <v>0</v>
      </c>
      <c r="C728" s="158">
        <v>0</v>
      </c>
      <c r="D728" s="156">
        <f t="shared" si="11"/>
        <v>0</v>
      </c>
    </row>
    <row r="729" spans="1:4" ht="14.25">
      <c r="A729" s="168" t="s">
        <v>692</v>
      </c>
      <c r="B729" s="158">
        <v>0</v>
      </c>
      <c r="C729" s="158">
        <v>0</v>
      </c>
      <c r="D729" s="156">
        <f t="shared" si="11"/>
        <v>0</v>
      </c>
    </row>
    <row r="730" spans="1:4" ht="14.25">
      <c r="A730" s="168" t="s">
        <v>1674</v>
      </c>
      <c r="B730" s="158">
        <v>0</v>
      </c>
      <c r="C730" s="158">
        <v>0</v>
      </c>
      <c r="D730" s="156">
        <f t="shared" si="11"/>
        <v>0</v>
      </c>
    </row>
    <row r="731" spans="1:4" ht="14.25">
      <c r="A731" s="168" t="s">
        <v>693</v>
      </c>
      <c r="B731" s="167"/>
      <c r="C731" s="167"/>
      <c r="D731" s="156">
        <f t="shared" si="11"/>
        <v>0</v>
      </c>
    </row>
    <row r="732" spans="1:4" ht="14.25">
      <c r="A732" s="168" t="s">
        <v>694</v>
      </c>
      <c r="B732" s="167">
        <f>SUM(B733:B736)</f>
        <v>2345</v>
      </c>
      <c r="C732" s="167">
        <f>SUM(C733:C736)</f>
        <v>2345</v>
      </c>
      <c r="D732" s="156">
        <f t="shared" si="11"/>
        <v>0</v>
      </c>
    </row>
    <row r="733" spans="1:4" ht="14.25">
      <c r="A733" s="168" t="s">
        <v>695</v>
      </c>
      <c r="B733" s="158">
        <v>0</v>
      </c>
      <c r="C733" s="158">
        <v>0</v>
      </c>
      <c r="D733" s="156">
        <f t="shared" si="11"/>
        <v>0</v>
      </c>
    </row>
    <row r="734" spans="1:4" ht="14.25">
      <c r="A734" s="168" t="s">
        <v>696</v>
      </c>
      <c r="B734" s="158">
        <v>2345</v>
      </c>
      <c r="C734" s="158">
        <v>2345</v>
      </c>
      <c r="D734" s="156">
        <f t="shared" si="11"/>
        <v>0</v>
      </c>
    </row>
    <row r="735" spans="1:4" ht="14.25">
      <c r="A735" s="168" t="s">
        <v>697</v>
      </c>
      <c r="B735" s="158">
        <v>0</v>
      </c>
      <c r="C735" s="158">
        <v>0</v>
      </c>
      <c r="D735" s="156">
        <f t="shared" si="11"/>
        <v>0</v>
      </c>
    </row>
    <row r="736" spans="1:4" ht="14.25">
      <c r="A736" s="168" t="s">
        <v>698</v>
      </c>
      <c r="B736" s="158">
        <v>0</v>
      </c>
      <c r="C736" s="158">
        <v>0</v>
      </c>
      <c r="D736" s="156">
        <f t="shared" si="11"/>
        <v>0</v>
      </c>
    </row>
    <row r="737" spans="1:4" ht="14.25">
      <c r="A737" s="168" t="s">
        <v>699</v>
      </c>
      <c r="B737" s="117">
        <f>SUM(B738:B743)</f>
        <v>1522</v>
      </c>
      <c r="C737" s="117">
        <f>SUM(C738:C743)</f>
        <v>1322</v>
      </c>
      <c r="D737" s="156">
        <f t="shared" si="11"/>
        <v>-0.13140604467805517</v>
      </c>
    </row>
    <row r="738" spans="1:4" ht="14.25">
      <c r="A738" s="168" t="s">
        <v>700</v>
      </c>
      <c r="B738" s="158">
        <v>1283</v>
      </c>
      <c r="C738" s="158">
        <v>1083</v>
      </c>
      <c r="D738" s="156">
        <f t="shared" si="11"/>
        <v>-0.15588464536243185</v>
      </c>
    </row>
    <row r="739" spans="1:4" ht="14.25">
      <c r="A739" s="168" t="s">
        <v>701</v>
      </c>
      <c r="B739" s="158">
        <v>239</v>
      </c>
      <c r="C739" s="158">
        <v>239</v>
      </c>
      <c r="D739" s="156">
        <f t="shared" si="11"/>
        <v>0</v>
      </c>
    </row>
    <row r="740" spans="1:4" ht="14.25">
      <c r="A740" s="168" t="s">
        <v>702</v>
      </c>
      <c r="B740" s="158">
        <v>0</v>
      </c>
      <c r="C740" s="158">
        <v>0</v>
      </c>
      <c r="D740" s="156">
        <f t="shared" si="11"/>
        <v>0</v>
      </c>
    </row>
    <row r="741" spans="1:4" ht="14.25">
      <c r="A741" s="168" t="s">
        <v>703</v>
      </c>
      <c r="B741" s="158">
        <v>0</v>
      </c>
      <c r="C741" s="158">
        <v>0</v>
      </c>
      <c r="D741" s="156">
        <f t="shared" si="11"/>
        <v>0</v>
      </c>
    </row>
    <row r="742" spans="1:4" ht="14.25">
      <c r="A742" s="168" t="s">
        <v>704</v>
      </c>
      <c r="B742" s="158">
        <v>0</v>
      </c>
      <c r="C742" s="158">
        <v>0</v>
      </c>
      <c r="D742" s="156">
        <f t="shared" si="11"/>
        <v>0</v>
      </c>
    </row>
    <row r="743" spans="1:4" ht="14.25">
      <c r="A743" s="168" t="s">
        <v>705</v>
      </c>
      <c r="B743" s="158">
        <v>0</v>
      </c>
      <c r="C743" s="158">
        <v>0</v>
      </c>
      <c r="D743" s="156">
        <f t="shared" si="11"/>
        <v>0</v>
      </c>
    </row>
    <row r="744" spans="1:4" ht="14.25">
      <c r="A744" s="168" t="s">
        <v>706</v>
      </c>
      <c r="B744" s="117">
        <f>SUM(B745:B749)</f>
        <v>392</v>
      </c>
      <c r="C744" s="117">
        <f>SUM(C745:C749)</f>
        <v>392</v>
      </c>
      <c r="D744" s="156">
        <f t="shared" si="11"/>
        <v>0</v>
      </c>
    </row>
    <row r="745" spans="1:4" ht="14.25">
      <c r="A745" s="168" t="s">
        <v>707</v>
      </c>
      <c r="B745" s="158">
        <v>0</v>
      </c>
      <c r="C745" s="158">
        <v>0</v>
      </c>
      <c r="D745" s="156">
        <f t="shared" si="11"/>
        <v>0</v>
      </c>
    </row>
    <row r="746" spans="1:4" ht="14.25">
      <c r="A746" s="168" t="s">
        <v>708</v>
      </c>
      <c r="B746" s="158">
        <v>0</v>
      </c>
      <c r="C746" s="158">
        <v>0</v>
      </c>
      <c r="D746" s="156">
        <f t="shared" si="11"/>
        <v>0</v>
      </c>
    </row>
    <row r="747" spans="1:4" ht="14.25">
      <c r="A747" s="168" t="s">
        <v>709</v>
      </c>
      <c r="B747" s="158">
        <v>0</v>
      </c>
      <c r="C747" s="158">
        <v>0</v>
      </c>
      <c r="D747" s="156">
        <f t="shared" si="11"/>
        <v>0</v>
      </c>
    </row>
    <row r="748" spans="1:4" ht="14.25">
      <c r="A748" s="168" t="s">
        <v>710</v>
      </c>
      <c r="B748" s="158">
        <v>192</v>
      </c>
      <c r="C748" s="158">
        <v>192</v>
      </c>
      <c r="D748" s="156">
        <f t="shared" si="11"/>
        <v>0</v>
      </c>
    </row>
    <row r="749" spans="1:4" ht="14.25">
      <c r="A749" s="168" t="s">
        <v>711</v>
      </c>
      <c r="B749" s="158">
        <v>200</v>
      </c>
      <c r="C749" s="158">
        <v>200</v>
      </c>
      <c r="D749" s="156">
        <f t="shared" si="11"/>
        <v>0</v>
      </c>
    </row>
    <row r="750" spans="1:4" ht="14.25">
      <c r="A750" s="168" t="s">
        <v>712</v>
      </c>
      <c r="B750" s="117">
        <f>SUM(B751:B752)</f>
        <v>0</v>
      </c>
      <c r="C750" s="117">
        <f>SUM(C751:C752)</f>
        <v>0</v>
      </c>
      <c r="D750" s="156">
        <f t="shared" si="11"/>
        <v>0</v>
      </c>
    </row>
    <row r="751" spans="1:4" ht="14.25">
      <c r="A751" s="168" t="s">
        <v>713</v>
      </c>
      <c r="B751" s="117"/>
      <c r="C751" s="117"/>
      <c r="D751" s="156">
        <f t="shared" si="11"/>
        <v>0</v>
      </c>
    </row>
    <row r="752" spans="1:4" ht="14.25">
      <c r="A752" s="168" t="s">
        <v>714</v>
      </c>
      <c r="B752" s="117"/>
      <c r="C752" s="117"/>
      <c r="D752" s="156">
        <f t="shared" si="11"/>
        <v>0</v>
      </c>
    </row>
    <row r="753" spans="1:4" ht="14.25">
      <c r="A753" s="168" t="s">
        <v>715</v>
      </c>
      <c r="B753" s="117">
        <f>SUM(B754:B755)</f>
        <v>0</v>
      </c>
      <c r="C753" s="117">
        <f>SUM(C754:C755)</f>
        <v>0</v>
      </c>
      <c r="D753" s="156">
        <f t="shared" si="11"/>
        <v>0</v>
      </c>
    </row>
    <row r="754" spans="1:4" ht="14.25">
      <c r="A754" s="168" t="s">
        <v>716</v>
      </c>
      <c r="B754" s="117"/>
      <c r="C754" s="117"/>
      <c r="D754" s="156">
        <f t="shared" si="11"/>
        <v>0</v>
      </c>
    </row>
    <row r="755" spans="1:4" ht="14.25">
      <c r="A755" s="168" t="s">
        <v>717</v>
      </c>
      <c r="B755" s="117"/>
      <c r="C755" s="117"/>
      <c r="D755" s="156">
        <f t="shared" si="11"/>
        <v>0</v>
      </c>
    </row>
    <row r="756" spans="1:4" ht="14.25">
      <c r="A756" s="168" t="s">
        <v>718</v>
      </c>
      <c r="B756" s="117"/>
      <c r="C756" s="117"/>
      <c r="D756" s="156">
        <f t="shared" si="11"/>
        <v>0</v>
      </c>
    </row>
    <row r="757" spans="1:4" ht="14.25">
      <c r="A757" s="168" t="s">
        <v>719</v>
      </c>
      <c r="B757" s="117"/>
      <c r="C757" s="117"/>
      <c r="D757" s="156">
        <f t="shared" si="11"/>
        <v>0</v>
      </c>
    </row>
    <row r="758" spans="1:4" ht="14.25">
      <c r="A758" s="168" t="s">
        <v>720</v>
      </c>
      <c r="B758" s="117">
        <f>SUM(B759:B763)</f>
        <v>0</v>
      </c>
      <c r="C758" s="117">
        <f>SUM(C759:C763)</f>
        <v>0</v>
      </c>
      <c r="D758" s="156">
        <f t="shared" si="11"/>
        <v>0</v>
      </c>
    </row>
    <row r="759" spans="1:4" ht="14.25">
      <c r="A759" s="168" t="s">
        <v>721</v>
      </c>
      <c r="B759" s="117"/>
      <c r="C759" s="117"/>
      <c r="D759" s="156">
        <f t="shared" si="11"/>
        <v>0</v>
      </c>
    </row>
    <row r="760" spans="1:4" ht="14.25">
      <c r="A760" s="168" t="s">
        <v>722</v>
      </c>
      <c r="B760" s="117"/>
      <c r="C760" s="117"/>
      <c r="D760" s="156">
        <f t="shared" si="11"/>
        <v>0</v>
      </c>
    </row>
    <row r="761" spans="1:4" ht="14.25">
      <c r="A761" s="168" t="s">
        <v>723</v>
      </c>
      <c r="B761" s="117"/>
      <c r="C761" s="117"/>
      <c r="D761" s="156">
        <f t="shared" si="11"/>
        <v>0</v>
      </c>
    </row>
    <row r="762" spans="1:4" ht="14.25">
      <c r="A762" s="168" t="s">
        <v>724</v>
      </c>
      <c r="B762" s="117"/>
      <c r="C762" s="117"/>
      <c r="D762" s="156">
        <f t="shared" si="11"/>
        <v>0</v>
      </c>
    </row>
    <row r="763" spans="1:4" ht="14.25">
      <c r="A763" s="168" t="s">
        <v>725</v>
      </c>
      <c r="B763" s="117"/>
      <c r="C763" s="117"/>
      <c r="D763" s="156">
        <f t="shared" si="11"/>
        <v>0</v>
      </c>
    </row>
    <row r="764" spans="1:4" ht="14.25">
      <c r="A764" s="168" t="s">
        <v>726</v>
      </c>
      <c r="B764" s="117"/>
      <c r="C764" s="117"/>
      <c r="D764" s="156">
        <f t="shared" si="11"/>
        <v>0</v>
      </c>
    </row>
    <row r="765" spans="1:4" ht="14.25">
      <c r="A765" s="168" t="s">
        <v>727</v>
      </c>
      <c r="B765" s="117"/>
      <c r="C765" s="117"/>
      <c r="D765" s="156">
        <f t="shared" si="11"/>
        <v>0</v>
      </c>
    </row>
    <row r="766" spans="1:4" ht="14.25">
      <c r="A766" s="168" t="s">
        <v>728</v>
      </c>
      <c r="B766" s="117">
        <f>SUM(B767:B780)</f>
        <v>0</v>
      </c>
      <c r="C766" s="117">
        <f>SUM(C767:C780)</f>
        <v>0</v>
      </c>
      <c r="D766" s="156">
        <f t="shared" si="11"/>
        <v>0</v>
      </c>
    </row>
    <row r="767" spans="1:4" ht="14.25">
      <c r="A767" s="168" t="s">
        <v>164</v>
      </c>
      <c r="B767" s="117"/>
      <c r="C767" s="117"/>
      <c r="D767" s="156">
        <f t="shared" si="11"/>
        <v>0</v>
      </c>
    </row>
    <row r="768" spans="1:4" ht="14.25">
      <c r="A768" s="168" t="s">
        <v>165</v>
      </c>
      <c r="B768" s="117"/>
      <c r="C768" s="117"/>
      <c r="D768" s="156">
        <f t="shared" si="11"/>
        <v>0</v>
      </c>
    </row>
    <row r="769" spans="1:4" ht="14.25">
      <c r="A769" s="168" t="s">
        <v>166</v>
      </c>
      <c r="B769" s="117"/>
      <c r="C769" s="117"/>
      <c r="D769" s="156">
        <f t="shared" si="11"/>
        <v>0</v>
      </c>
    </row>
    <row r="770" spans="1:4" ht="14.25">
      <c r="A770" s="168" t="s">
        <v>729</v>
      </c>
      <c r="B770" s="117"/>
      <c r="C770" s="117"/>
      <c r="D770" s="156">
        <f t="shared" si="11"/>
        <v>0</v>
      </c>
    </row>
    <row r="771" spans="1:4" ht="14.25">
      <c r="A771" s="168" t="s">
        <v>730</v>
      </c>
      <c r="B771" s="117"/>
      <c r="C771" s="117"/>
      <c r="D771" s="156">
        <f t="shared" si="11"/>
        <v>0</v>
      </c>
    </row>
    <row r="772" spans="1:4" ht="14.25">
      <c r="A772" s="168" t="s">
        <v>731</v>
      </c>
      <c r="B772" s="117"/>
      <c r="C772" s="117"/>
      <c r="D772" s="156">
        <f t="shared" si="11"/>
        <v>0</v>
      </c>
    </row>
    <row r="773" spans="1:4" ht="14.25">
      <c r="A773" s="168" t="s">
        <v>732</v>
      </c>
      <c r="B773" s="117"/>
      <c r="C773" s="117"/>
      <c r="D773" s="156">
        <f aca="true" t="shared" si="12" ref="D773:D836">IF(B773&gt;0,C773/B773-1,0)</f>
        <v>0</v>
      </c>
    </row>
    <row r="774" spans="1:4" ht="14.25">
      <c r="A774" s="168" t="s">
        <v>733</v>
      </c>
      <c r="B774" s="117"/>
      <c r="C774" s="117"/>
      <c r="D774" s="156">
        <f t="shared" si="12"/>
        <v>0</v>
      </c>
    </row>
    <row r="775" spans="1:4" ht="14.25">
      <c r="A775" s="168" t="s">
        <v>734</v>
      </c>
      <c r="B775" s="117"/>
      <c r="C775" s="117"/>
      <c r="D775" s="156">
        <f t="shared" si="12"/>
        <v>0</v>
      </c>
    </row>
    <row r="776" spans="1:4" ht="14.25">
      <c r="A776" s="168" t="s">
        <v>735</v>
      </c>
      <c r="B776" s="117"/>
      <c r="C776" s="117"/>
      <c r="D776" s="156">
        <f t="shared" si="12"/>
        <v>0</v>
      </c>
    </row>
    <row r="777" spans="1:4" ht="14.25">
      <c r="A777" s="168" t="s">
        <v>205</v>
      </c>
      <c r="B777" s="117"/>
      <c r="C777" s="117"/>
      <c r="D777" s="156">
        <f t="shared" si="12"/>
        <v>0</v>
      </c>
    </row>
    <row r="778" spans="1:4" ht="14.25">
      <c r="A778" s="168" t="s">
        <v>736</v>
      </c>
      <c r="B778" s="117"/>
      <c r="C778" s="117"/>
      <c r="D778" s="156">
        <f t="shared" si="12"/>
        <v>0</v>
      </c>
    </row>
    <row r="779" spans="1:4" ht="14.25">
      <c r="A779" s="168" t="s">
        <v>173</v>
      </c>
      <c r="B779" s="117"/>
      <c r="C779" s="117"/>
      <c r="D779" s="156">
        <f t="shared" si="12"/>
        <v>0</v>
      </c>
    </row>
    <row r="780" spans="1:4" ht="14.25">
      <c r="A780" s="168" t="s">
        <v>737</v>
      </c>
      <c r="B780" s="117"/>
      <c r="C780" s="117"/>
      <c r="D780" s="156">
        <f t="shared" si="12"/>
        <v>0</v>
      </c>
    </row>
    <row r="781" spans="1:4" ht="14.25">
      <c r="A781" s="168" t="s">
        <v>738</v>
      </c>
      <c r="B781" s="117">
        <v>517</v>
      </c>
      <c r="C781" s="117">
        <v>258</v>
      </c>
      <c r="D781" s="156">
        <f t="shared" si="12"/>
        <v>-0.5009671179883946</v>
      </c>
    </row>
    <row r="782" spans="1:4" ht="14.25">
      <c r="A782" s="168" t="s">
        <v>739</v>
      </c>
      <c r="B782" s="117">
        <f>SUM(B783,B794,B795,B798,B799,B800)</f>
        <v>10447</v>
      </c>
      <c r="C782" s="117">
        <f>SUM(C783,C794,C795,C798,C799,C800)</f>
        <v>6699</v>
      </c>
      <c r="D782" s="156">
        <f t="shared" si="12"/>
        <v>-0.3587632813247822</v>
      </c>
    </row>
    <row r="783" spans="1:4" ht="14.25">
      <c r="A783" s="168" t="s">
        <v>740</v>
      </c>
      <c r="B783" s="117">
        <f>SUM(B784:B793)</f>
        <v>2939</v>
      </c>
      <c r="C783" s="117">
        <f>SUM(C784:C793)</f>
        <v>2894</v>
      </c>
      <c r="D783" s="156">
        <f t="shared" si="12"/>
        <v>-0.015311330384484512</v>
      </c>
    </row>
    <row r="784" spans="1:4" ht="14.25">
      <c r="A784" s="168" t="s">
        <v>164</v>
      </c>
      <c r="B784" s="158">
        <v>526</v>
      </c>
      <c r="C784" s="158">
        <v>526</v>
      </c>
      <c r="D784" s="156">
        <f t="shared" si="12"/>
        <v>0</v>
      </c>
    </row>
    <row r="785" spans="1:4" ht="14.25">
      <c r="A785" s="168" t="s">
        <v>165</v>
      </c>
      <c r="B785" s="158">
        <v>0</v>
      </c>
      <c r="C785" s="158">
        <v>0</v>
      </c>
      <c r="D785" s="156">
        <f t="shared" si="12"/>
        <v>0</v>
      </c>
    </row>
    <row r="786" spans="1:4" ht="14.25">
      <c r="A786" s="168" t="s">
        <v>166</v>
      </c>
      <c r="B786" s="158">
        <v>0</v>
      </c>
      <c r="C786" s="158">
        <v>0</v>
      </c>
      <c r="D786" s="156">
        <f t="shared" si="12"/>
        <v>0</v>
      </c>
    </row>
    <row r="787" spans="1:4" ht="14.25">
      <c r="A787" s="168" t="s">
        <v>741</v>
      </c>
      <c r="B787" s="158">
        <v>1295</v>
      </c>
      <c r="C787" s="158">
        <v>1295</v>
      </c>
      <c r="D787" s="156">
        <f t="shared" si="12"/>
        <v>0</v>
      </c>
    </row>
    <row r="788" spans="1:4" ht="14.25">
      <c r="A788" s="169" t="s">
        <v>1675</v>
      </c>
      <c r="B788" s="158">
        <v>0</v>
      </c>
      <c r="C788" s="158">
        <v>0</v>
      </c>
      <c r="D788" s="156">
        <f t="shared" si="12"/>
        <v>0</v>
      </c>
    </row>
    <row r="789" spans="1:4" ht="14.25">
      <c r="A789" s="168" t="s">
        <v>743</v>
      </c>
      <c r="B789" s="158">
        <v>0</v>
      </c>
      <c r="C789" s="158">
        <v>0</v>
      </c>
      <c r="D789" s="156">
        <f t="shared" si="12"/>
        <v>0</v>
      </c>
    </row>
    <row r="790" spans="1:4" ht="14.25">
      <c r="A790" s="168" t="s">
        <v>744</v>
      </c>
      <c r="B790" s="158">
        <v>0</v>
      </c>
      <c r="C790" s="158">
        <v>0</v>
      </c>
      <c r="D790" s="156">
        <f t="shared" si="12"/>
        <v>0</v>
      </c>
    </row>
    <row r="791" spans="1:4" ht="14.25">
      <c r="A791" s="168" t="s">
        <v>745</v>
      </c>
      <c r="B791" s="158">
        <v>459</v>
      </c>
      <c r="C791" s="158">
        <v>459</v>
      </c>
      <c r="D791" s="156">
        <f t="shared" si="12"/>
        <v>0</v>
      </c>
    </row>
    <row r="792" spans="1:4" ht="14.25">
      <c r="A792" s="168" t="s">
        <v>746</v>
      </c>
      <c r="B792" s="158">
        <v>0</v>
      </c>
      <c r="C792" s="158">
        <v>0</v>
      </c>
      <c r="D792" s="156">
        <f t="shared" si="12"/>
        <v>0</v>
      </c>
    </row>
    <row r="793" spans="1:4" ht="14.25">
      <c r="A793" s="168" t="s">
        <v>747</v>
      </c>
      <c r="B793" s="158">
        <v>659</v>
      </c>
      <c r="C793" s="158">
        <v>614</v>
      </c>
      <c r="D793" s="156">
        <f t="shared" si="12"/>
        <v>-0.06828528072837636</v>
      </c>
    </row>
    <row r="794" spans="1:4" ht="14.25">
      <c r="A794" s="168" t="s">
        <v>748</v>
      </c>
      <c r="B794" s="117">
        <v>89</v>
      </c>
      <c r="C794" s="117"/>
      <c r="D794" s="156">
        <f t="shared" si="12"/>
        <v>-1</v>
      </c>
    </row>
    <row r="795" spans="1:4" ht="14.25">
      <c r="A795" s="168" t="s">
        <v>749</v>
      </c>
      <c r="B795" s="117">
        <f>SUM(B796:B797)</f>
        <v>4041</v>
      </c>
      <c r="C795" s="117">
        <f>SUM(C796:C797)</f>
        <v>1784</v>
      </c>
      <c r="D795" s="156">
        <f t="shared" si="12"/>
        <v>-0.5585251175451621</v>
      </c>
    </row>
    <row r="796" spans="1:4" ht="14.25">
      <c r="A796" s="168" t="s">
        <v>750</v>
      </c>
      <c r="B796" s="158">
        <v>800</v>
      </c>
      <c r="C796" s="158">
        <v>600</v>
      </c>
      <c r="D796" s="156">
        <f t="shared" si="12"/>
        <v>-0.25</v>
      </c>
    </row>
    <row r="797" spans="1:4" ht="14.25">
      <c r="A797" s="168" t="s">
        <v>751</v>
      </c>
      <c r="B797" s="158">
        <v>3241</v>
      </c>
      <c r="C797" s="158">
        <v>1184</v>
      </c>
      <c r="D797" s="156">
        <f t="shared" si="12"/>
        <v>-0.634680654119099</v>
      </c>
    </row>
    <row r="798" spans="1:4" ht="14.25">
      <c r="A798" s="168" t="s">
        <v>752</v>
      </c>
      <c r="B798" s="117">
        <v>2379</v>
      </c>
      <c r="C798" s="117">
        <v>1222</v>
      </c>
      <c r="D798" s="156">
        <f t="shared" si="12"/>
        <v>-0.48633879781420764</v>
      </c>
    </row>
    <row r="799" spans="1:4" ht="14.25">
      <c r="A799" s="168" t="s">
        <v>753</v>
      </c>
      <c r="B799" s="117"/>
      <c r="C799" s="117"/>
      <c r="D799" s="156">
        <f t="shared" si="12"/>
        <v>0</v>
      </c>
    </row>
    <row r="800" spans="1:4" ht="14.25">
      <c r="A800" s="168" t="s">
        <v>754</v>
      </c>
      <c r="B800" s="117">
        <v>999</v>
      </c>
      <c r="C800" s="117">
        <v>799</v>
      </c>
      <c r="D800" s="156">
        <f t="shared" si="12"/>
        <v>-0.20020020020020024</v>
      </c>
    </row>
    <row r="801" spans="1:4" ht="14.25">
      <c r="A801" s="168" t="s">
        <v>755</v>
      </c>
      <c r="B801" s="117">
        <f>SUM(B802:B911)/2</f>
        <v>140270</v>
      </c>
      <c r="C801" s="117">
        <f>SUM(C802:C911)/2</f>
        <v>119141</v>
      </c>
      <c r="D801" s="156">
        <f t="shared" si="12"/>
        <v>-0.15063092607114847</v>
      </c>
    </row>
    <row r="802" spans="1:4" ht="14.25">
      <c r="A802" s="168" t="s">
        <v>756</v>
      </c>
      <c r="B802" s="117">
        <f>SUM(B803:B827)</f>
        <v>15445</v>
      </c>
      <c r="C802" s="117">
        <f>SUM(C803:C827)</f>
        <v>14981</v>
      </c>
      <c r="D802" s="156">
        <f t="shared" si="12"/>
        <v>-0.030042084817092918</v>
      </c>
    </row>
    <row r="803" spans="1:4" ht="14.25">
      <c r="A803" s="168" t="s">
        <v>164</v>
      </c>
      <c r="B803" s="158">
        <v>806</v>
      </c>
      <c r="C803" s="158">
        <v>806</v>
      </c>
      <c r="D803" s="156">
        <f t="shared" si="12"/>
        <v>0</v>
      </c>
    </row>
    <row r="804" spans="1:4" ht="14.25">
      <c r="A804" s="168" t="s">
        <v>165</v>
      </c>
      <c r="B804" s="158">
        <v>0</v>
      </c>
      <c r="C804" s="158">
        <v>0</v>
      </c>
      <c r="D804" s="156">
        <f t="shared" si="12"/>
        <v>0</v>
      </c>
    </row>
    <row r="805" spans="1:4" ht="14.25">
      <c r="A805" s="168" t="s">
        <v>166</v>
      </c>
      <c r="B805" s="158">
        <v>0</v>
      </c>
      <c r="C805" s="158">
        <v>0</v>
      </c>
      <c r="D805" s="156">
        <f t="shared" si="12"/>
        <v>0</v>
      </c>
    </row>
    <row r="806" spans="1:4" ht="14.25">
      <c r="A806" s="168" t="s">
        <v>173</v>
      </c>
      <c r="B806" s="158">
        <v>424</v>
      </c>
      <c r="C806" s="158">
        <v>424</v>
      </c>
      <c r="D806" s="156">
        <f t="shared" si="12"/>
        <v>0</v>
      </c>
    </row>
    <row r="807" spans="1:4" ht="14.25">
      <c r="A807" s="168" t="s">
        <v>757</v>
      </c>
      <c r="B807" s="158">
        <v>0</v>
      </c>
      <c r="C807" s="158">
        <v>0</v>
      </c>
      <c r="D807" s="156">
        <f t="shared" si="12"/>
        <v>0</v>
      </c>
    </row>
    <row r="808" spans="1:4" ht="14.25">
      <c r="A808" s="168" t="s">
        <v>758</v>
      </c>
      <c r="B808" s="158">
        <v>430</v>
      </c>
      <c r="C808" s="158">
        <v>430</v>
      </c>
      <c r="D808" s="156">
        <f t="shared" si="12"/>
        <v>0</v>
      </c>
    </row>
    <row r="809" spans="1:4" ht="14.25">
      <c r="A809" s="168" t="s">
        <v>759</v>
      </c>
      <c r="B809" s="158">
        <v>611</v>
      </c>
      <c r="C809" s="158">
        <v>611</v>
      </c>
      <c r="D809" s="156">
        <f t="shared" si="12"/>
        <v>0</v>
      </c>
    </row>
    <row r="810" spans="1:4" ht="14.25">
      <c r="A810" s="168" t="s">
        <v>760</v>
      </c>
      <c r="B810" s="158">
        <v>0</v>
      </c>
      <c r="C810" s="158">
        <v>0</v>
      </c>
      <c r="D810" s="156">
        <f t="shared" si="12"/>
        <v>0</v>
      </c>
    </row>
    <row r="811" spans="1:4" ht="14.25">
      <c r="A811" s="168" t="s">
        <v>761</v>
      </c>
      <c r="B811" s="158">
        <v>0</v>
      </c>
      <c r="C811" s="158">
        <v>0</v>
      </c>
      <c r="D811" s="156">
        <f t="shared" si="12"/>
        <v>0</v>
      </c>
    </row>
    <row r="812" spans="1:4" ht="14.25">
      <c r="A812" s="168" t="s">
        <v>762</v>
      </c>
      <c r="B812" s="158">
        <v>0</v>
      </c>
      <c r="C812" s="158">
        <v>0</v>
      </c>
      <c r="D812" s="156">
        <f t="shared" si="12"/>
        <v>0</v>
      </c>
    </row>
    <row r="813" spans="1:4" ht="14.25">
      <c r="A813" s="168" t="s">
        <v>763</v>
      </c>
      <c r="B813" s="158">
        <v>0</v>
      </c>
      <c r="C813" s="158">
        <v>0</v>
      </c>
      <c r="D813" s="156">
        <f t="shared" si="12"/>
        <v>0</v>
      </c>
    </row>
    <row r="814" spans="1:4" ht="14.25">
      <c r="A814" s="168" t="s">
        <v>764</v>
      </c>
      <c r="B814" s="158">
        <v>0</v>
      </c>
      <c r="C814" s="158">
        <v>0</v>
      </c>
      <c r="D814" s="156">
        <f t="shared" si="12"/>
        <v>0</v>
      </c>
    </row>
    <row r="815" spans="1:4" ht="14.25">
      <c r="A815" s="168" t="s">
        <v>765</v>
      </c>
      <c r="B815" s="158">
        <v>16</v>
      </c>
      <c r="C815" s="158">
        <v>16</v>
      </c>
      <c r="D815" s="156">
        <f t="shared" si="12"/>
        <v>0</v>
      </c>
    </row>
    <row r="816" spans="1:4" ht="14.25">
      <c r="A816" s="168" t="s">
        <v>766</v>
      </c>
      <c r="B816" s="158">
        <v>0</v>
      </c>
      <c r="C816" s="158">
        <v>0</v>
      </c>
      <c r="D816" s="156">
        <f t="shared" si="12"/>
        <v>0</v>
      </c>
    </row>
    <row r="817" spans="1:4" ht="14.25">
      <c r="A817" s="168" t="s">
        <v>767</v>
      </c>
      <c r="B817" s="158">
        <v>0</v>
      </c>
      <c r="C817" s="158">
        <v>0</v>
      </c>
      <c r="D817" s="156">
        <f t="shared" si="12"/>
        <v>0</v>
      </c>
    </row>
    <row r="818" spans="1:4" ht="14.25">
      <c r="A818" s="168" t="s">
        <v>768</v>
      </c>
      <c r="B818" s="158">
        <v>5083</v>
      </c>
      <c r="C818" s="158">
        <v>3584</v>
      </c>
      <c r="D818" s="156">
        <f t="shared" si="12"/>
        <v>-0.29490458390714147</v>
      </c>
    </row>
    <row r="819" spans="1:4" ht="14.25">
      <c r="A819" s="168" t="s">
        <v>769</v>
      </c>
      <c r="B819" s="158">
        <v>421</v>
      </c>
      <c r="C819" s="158">
        <v>421</v>
      </c>
      <c r="D819" s="156">
        <f t="shared" si="12"/>
        <v>0</v>
      </c>
    </row>
    <row r="820" spans="1:4" ht="14.25">
      <c r="A820" s="168" t="s">
        <v>770</v>
      </c>
      <c r="B820" s="158">
        <v>650</v>
      </c>
      <c r="C820" s="158">
        <v>650</v>
      </c>
      <c r="D820" s="156">
        <f t="shared" si="12"/>
        <v>0</v>
      </c>
    </row>
    <row r="821" spans="1:4" ht="14.25">
      <c r="A821" s="168" t="s">
        <v>771</v>
      </c>
      <c r="B821" s="158">
        <v>1604</v>
      </c>
      <c r="C821" s="158">
        <v>1604</v>
      </c>
      <c r="D821" s="156">
        <f t="shared" si="12"/>
        <v>0</v>
      </c>
    </row>
    <row r="822" spans="1:4" ht="14.25">
      <c r="A822" s="168" t="s">
        <v>772</v>
      </c>
      <c r="B822" s="158">
        <v>729</v>
      </c>
      <c r="C822" s="158">
        <v>729</v>
      </c>
      <c r="D822" s="156">
        <f t="shared" si="12"/>
        <v>0</v>
      </c>
    </row>
    <row r="823" spans="1:4" ht="14.25">
      <c r="A823" s="168" t="s">
        <v>773</v>
      </c>
      <c r="B823" s="158">
        <v>0</v>
      </c>
      <c r="C823" s="158">
        <v>0</v>
      </c>
      <c r="D823" s="156">
        <f t="shared" si="12"/>
        <v>0</v>
      </c>
    </row>
    <row r="824" spans="1:4" ht="14.25">
      <c r="A824" s="168" t="s">
        <v>774</v>
      </c>
      <c r="B824" s="158">
        <v>30</v>
      </c>
      <c r="C824" s="158">
        <v>30</v>
      </c>
      <c r="D824" s="156">
        <f t="shared" si="12"/>
        <v>0</v>
      </c>
    </row>
    <row r="825" spans="1:4" ht="14.25">
      <c r="A825" s="168" t="s">
        <v>775</v>
      </c>
      <c r="B825" s="158">
        <v>0</v>
      </c>
      <c r="C825" s="158">
        <v>0</v>
      </c>
      <c r="D825" s="156">
        <f t="shared" si="12"/>
        <v>0</v>
      </c>
    </row>
    <row r="826" spans="1:4" ht="14.25">
      <c r="A826" s="168" t="s">
        <v>776</v>
      </c>
      <c r="B826" s="158">
        <v>4302</v>
      </c>
      <c r="C826" s="158">
        <v>4302</v>
      </c>
      <c r="D826" s="156">
        <f t="shared" si="12"/>
        <v>0</v>
      </c>
    </row>
    <row r="827" spans="1:4" ht="14.25">
      <c r="A827" s="168" t="s">
        <v>777</v>
      </c>
      <c r="B827" s="158">
        <v>339</v>
      </c>
      <c r="C827" s="158">
        <v>1374</v>
      </c>
      <c r="D827" s="156">
        <f t="shared" si="12"/>
        <v>3.053097345132743</v>
      </c>
    </row>
    <row r="828" spans="1:4" ht="14.25">
      <c r="A828" s="168" t="s">
        <v>778</v>
      </c>
      <c r="B828" s="117">
        <f>SUM(B829:B852)</f>
        <v>8765</v>
      </c>
      <c r="C828" s="117">
        <f>SUM(C829:C852)</f>
        <v>8765</v>
      </c>
      <c r="D828" s="156">
        <f t="shared" si="12"/>
        <v>0</v>
      </c>
    </row>
    <row r="829" spans="1:4" ht="14.25">
      <c r="A829" s="168" t="s">
        <v>164</v>
      </c>
      <c r="B829" s="158">
        <v>0</v>
      </c>
      <c r="C829" s="158">
        <v>0</v>
      </c>
      <c r="D829" s="156">
        <f t="shared" si="12"/>
        <v>0</v>
      </c>
    </row>
    <row r="830" spans="1:4" ht="14.25">
      <c r="A830" s="168" t="s">
        <v>165</v>
      </c>
      <c r="B830" s="158">
        <v>0</v>
      </c>
      <c r="C830" s="158">
        <v>0</v>
      </c>
      <c r="D830" s="156">
        <f t="shared" si="12"/>
        <v>0</v>
      </c>
    </row>
    <row r="831" spans="1:4" ht="14.25">
      <c r="A831" s="168" t="s">
        <v>166</v>
      </c>
      <c r="B831" s="158">
        <v>0</v>
      </c>
      <c r="C831" s="158">
        <v>0</v>
      </c>
      <c r="D831" s="156">
        <f t="shared" si="12"/>
        <v>0</v>
      </c>
    </row>
    <row r="832" spans="1:4" ht="14.25">
      <c r="A832" s="168" t="s">
        <v>779</v>
      </c>
      <c r="B832" s="158">
        <v>65</v>
      </c>
      <c r="C832" s="158">
        <v>65</v>
      </c>
      <c r="D832" s="156">
        <f t="shared" si="12"/>
        <v>0</v>
      </c>
    </row>
    <row r="833" spans="1:4" ht="14.25">
      <c r="A833" s="168" t="s">
        <v>780</v>
      </c>
      <c r="B833" s="158">
        <v>1734</v>
      </c>
      <c r="C833" s="158">
        <v>1734</v>
      </c>
      <c r="D833" s="156">
        <f t="shared" si="12"/>
        <v>0</v>
      </c>
    </row>
    <row r="834" spans="1:4" ht="14.25">
      <c r="A834" s="168" t="s">
        <v>781</v>
      </c>
      <c r="B834" s="158">
        <v>0</v>
      </c>
      <c r="C834" s="158">
        <v>0</v>
      </c>
      <c r="D834" s="156">
        <f t="shared" si="12"/>
        <v>0</v>
      </c>
    </row>
    <row r="835" spans="1:4" ht="14.25">
      <c r="A835" s="168" t="s">
        <v>782</v>
      </c>
      <c r="B835" s="158">
        <v>1354</v>
      </c>
      <c r="C835" s="158">
        <v>1354</v>
      </c>
      <c r="D835" s="156">
        <f t="shared" si="12"/>
        <v>0</v>
      </c>
    </row>
    <row r="836" spans="1:4" ht="14.25">
      <c r="A836" s="168" t="s">
        <v>783</v>
      </c>
      <c r="B836" s="158">
        <v>3491</v>
      </c>
      <c r="C836" s="158">
        <v>3491</v>
      </c>
      <c r="D836" s="156">
        <f t="shared" si="12"/>
        <v>0</v>
      </c>
    </row>
    <row r="837" spans="1:4" ht="14.25">
      <c r="A837" s="168" t="s">
        <v>784</v>
      </c>
      <c r="B837" s="158">
        <v>280</v>
      </c>
      <c r="C837" s="158">
        <v>280</v>
      </c>
      <c r="D837" s="156">
        <f aca="true" t="shared" si="13" ref="D837:D900">IF(B837&gt;0,C837/B837-1,0)</f>
        <v>0</v>
      </c>
    </row>
    <row r="838" spans="1:4" ht="14.25">
      <c r="A838" s="168" t="s">
        <v>785</v>
      </c>
      <c r="B838" s="158">
        <v>488</v>
      </c>
      <c r="C838" s="158">
        <v>488</v>
      </c>
      <c r="D838" s="156">
        <f t="shared" si="13"/>
        <v>0</v>
      </c>
    </row>
    <row r="839" spans="1:4" ht="14.25">
      <c r="A839" s="168" t="s">
        <v>786</v>
      </c>
      <c r="B839" s="158">
        <v>0</v>
      </c>
      <c r="C839" s="158">
        <v>0</v>
      </c>
      <c r="D839" s="156">
        <f t="shared" si="13"/>
        <v>0</v>
      </c>
    </row>
    <row r="840" spans="1:4" ht="14.25">
      <c r="A840" s="168" t="s">
        <v>787</v>
      </c>
      <c r="B840" s="158">
        <v>0</v>
      </c>
      <c r="C840" s="158">
        <v>0</v>
      </c>
      <c r="D840" s="156">
        <f t="shared" si="13"/>
        <v>0</v>
      </c>
    </row>
    <row r="841" spans="1:4" ht="14.25">
      <c r="A841" s="168" t="s">
        <v>788</v>
      </c>
      <c r="B841" s="158">
        <v>0</v>
      </c>
      <c r="C841" s="158">
        <v>0</v>
      </c>
      <c r="D841" s="156">
        <f t="shared" si="13"/>
        <v>0</v>
      </c>
    </row>
    <row r="842" spans="1:4" ht="14.25">
      <c r="A842" s="168" t="s">
        <v>789</v>
      </c>
      <c r="B842" s="158">
        <v>0</v>
      </c>
      <c r="C842" s="158">
        <v>0</v>
      </c>
      <c r="D842" s="156">
        <f t="shared" si="13"/>
        <v>0</v>
      </c>
    </row>
    <row r="843" spans="1:4" ht="14.25">
      <c r="A843" s="168" t="s">
        <v>790</v>
      </c>
      <c r="B843" s="158">
        <v>0</v>
      </c>
      <c r="C843" s="158">
        <v>0</v>
      </c>
      <c r="D843" s="156">
        <f t="shared" si="13"/>
        <v>0</v>
      </c>
    </row>
    <row r="844" spans="1:4" ht="14.25">
      <c r="A844" s="168" t="s">
        <v>791</v>
      </c>
      <c r="B844" s="158">
        <v>0</v>
      </c>
      <c r="C844" s="158">
        <v>0</v>
      </c>
      <c r="D844" s="156">
        <f t="shared" si="13"/>
        <v>0</v>
      </c>
    </row>
    <row r="845" spans="1:4" ht="14.25">
      <c r="A845" s="168" t="s">
        <v>792</v>
      </c>
      <c r="B845" s="158">
        <v>0</v>
      </c>
      <c r="C845" s="158">
        <v>0</v>
      </c>
      <c r="D845" s="156">
        <f t="shared" si="13"/>
        <v>0</v>
      </c>
    </row>
    <row r="846" spans="1:4" ht="14.25">
      <c r="A846" s="168" t="s">
        <v>793</v>
      </c>
      <c r="B846" s="158">
        <v>35</v>
      </c>
      <c r="C846" s="158">
        <v>35</v>
      </c>
      <c r="D846" s="156">
        <f t="shared" si="13"/>
        <v>0</v>
      </c>
    </row>
    <row r="847" spans="1:4" ht="14.25">
      <c r="A847" s="168" t="s">
        <v>794</v>
      </c>
      <c r="B847" s="158">
        <v>0</v>
      </c>
      <c r="C847" s="158">
        <v>0</v>
      </c>
      <c r="D847" s="156">
        <f t="shared" si="13"/>
        <v>0</v>
      </c>
    </row>
    <row r="848" spans="1:4" ht="14.25">
      <c r="A848" s="168" t="s">
        <v>795</v>
      </c>
      <c r="B848" s="158">
        <v>30</v>
      </c>
      <c r="C848" s="158">
        <v>30</v>
      </c>
      <c r="D848" s="156">
        <f t="shared" si="13"/>
        <v>0</v>
      </c>
    </row>
    <row r="849" spans="1:4" ht="14.25">
      <c r="A849" s="168" t="s">
        <v>796</v>
      </c>
      <c r="B849" s="158">
        <v>80</v>
      </c>
      <c r="C849" s="158">
        <v>80</v>
      </c>
      <c r="D849" s="156">
        <f t="shared" si="13"/>
        <v>0</v>
      </c>
    </row>
    <row r="850" spans="1:4" ht="14.25">
      <c r="A850" s="168" t="s">
        <v>797</v>
      </c>
      <c r="B850" s="158">
        <v>0</v>
      </c>
      <c r="C850" s="158">
        <v>0</v>
      </c>
      <c r="D850" s="156">
        <f t="shared" si="13"/>
        <v>0</v>
      </c>
    </row>
    <row r="851" spans="1:4" ht="14.25">
      <c r="A851" s="168" t="s">
        <v>763</v>
      </c>
      <c r="B851" s="158">
        <v>0</v>
      </c>
      <c r="C851" s="158">
        <v>0</v>
      </c>
      <c r="D851" s="156">
        <f t="shared" si="13"/>
        <v>0</v>
      </c>
    </row>
    <row r="852" spans="1:4" ht="14.25">
      <c r="A852" s="168" t="s">
        <v>798</v>
      </c>
      <c r="B852" s="158">
        <v>1208</v>
      </c>
      <c r="C852" s="158">
        <v>1208</v>
      </c>
      <c r="D852" s="156">
        <f t="shared" si="13"/>
        <v>0</v>
      </c>
    </row>
    <row r="853" spans="1:4" ht="14.25">
      <c r="A853" s="168" t="s">
        <v>799</v>
      </c>
      <c r="B853" s="117">
        <f>SUM(B854:B880)</f>
        <v>5724</v>
      </c>
      <c r="C853" s="117">
        <f>SUM(C854:C880)</f>
        <v>5724</v>
      </c>
      <c r="D853" s="156">
        <f t="shared" si="13"/>
        <v>0</v>
      </c>
    </row>
    <row r="854" spans="1:4" ht="14.25">
      <c r="A854" s="168" t="s">
        <v>164</v>
      </c>
      <c r="B854" s="158">
        <v>848</v>
      </c>
      <c r="C854" s="158">
        <v>848</v>
      </c>
      <c r="D854" s="156">
        <f t="shared" si="13"/>
        <v>0</v>
      </c>
    </row>
    <row r="855" spans="1:4" ht="14.25">
      <c r="A855" s="168" t="s">
        <v>165</v>
      </c>
      <c r="B855" s="158">
        <v>0</v>
      </c>
      <c r="C855" s="158">
        <v>0</v>
      </c>
      <c r="D855" s="156">
        <f t="shared" si="13"/>
        <v>0</v>
      </c>
    </row>
    <row r="856" spans="1:4" ht="14.25">
      <c r="A856" s="168" t="s">
        <v>166</v>
      </c>
      <c r="B856" s="158">
        <v>0</v>
      </c>
      <c r="C856" s="158">
        <v>0</v>
      </c>
      <c r="D856" s="156">
        <f t="shared" si="13"/>
        <v>0</v>
      </c>
    </row>
    <row r="857" spans="1:4" ht="14.25">
      <c r="A857" s="168" t="s">
        <v>800</v>
      </c>
      <c r="B857" s="158">
        <v>0</v>
      </c>
      <c r="C857" s="158">
        <v>0</v>
      </c>
      <c r="D857" s="156">
        <f t="shared" si="13"/>
        <v>0</v>
      </c>
    </row>
    <row r="858" spans="1:4" ht="14.25">
      <c r="A858" s="168" t="s">
        <v>801</v>
      </c>
      <c r="B858" s="158">
        <v>0</v>
      </c>
      <c r="C858" s="158">
        <v>0</v>
      </c>
      <c r="D858" s="156">
        <f t="shared" si="13"/>
        <v>0</v>
      </c>
    </row>
    <row r="859" spans="1:4" ht="14.25">
      <c r="A859" s="168" t="s">
        <v>802</v>
      </c>
      <c r="B859" s="158">
        <v>65</v>
      </c>
      <c r="C859" s="158">
        <v>65</v>
      </c>
      <c r="D859" s="156">
        <f t="shared" si="13"/>
        <v>0</v>
      </c>
    </row>
    <row r="860" spans="1:4" ht="14.25">
      <c r="A860" s="168" t="s">
        <v>803</v>
      </c>
      <c r="B860" s="158">
        <v>0</v>
      </c>
      <c r="C860" s="158">
        <v>0</v>
      </c>
      <c r="D860" s="156">
        <f t="shared" si="13"/>
        <v>0</v>
      </c>
    </row>
    <row r="861" spans="1:4" ht="14.25">
      <c r="A861" s="168" t="s">
        <v>804</v>
      </c>
      <c r="B861" s="158">
        <v>0</v>
      </c>
      <c r="C861" s="158">
        <v>0</v>
      </c>
      <c r="D861" s="156">
        <f t="shared" si="13"/>
        <v>0</v>
      </c>
    </row>
    <row r="862" spans="1:4" ht="14.25">
      <c r="A862" s="168" t="s">
        <v>805</v>
      </c>
      <c r="B862" s="158">
        <v>0</v>
      </c>
      <c r="C862" s="158">
        <v>0</v>
      </c>
      <c r="D862" s="156">
        <f t="shared" si="13"/>
        <v>0</v>
      </c>
    </row>
    <row r="863" spans="1:4" ht="14.25">
      <c r="A863" s="168" t="s">
        <v>806</v>
      </c>
      <c r="B863" s="158">
        <v>0</v>
      </c>
      <c r="C863" s="158">
        <v>0</v>
      </c>
      <c r="D863" s="156">
        <f t="shared" si="13"/>
        <v>0</v>
      </c>
    </row>
    <row r="864" spans="1:4" ht="14.25">
      <c r="A864" s="168" t="s">
        <v>807</v>
      </c>
      <c r="B864" s="158">
        <v>0</v>
      </c>
      <c r="C864" s="158">
        <v>0</v>
      </c>
      <c r="D864" s="156">
        <f t="shared" si="13"/>
        <v>0</v>
      </c>
    </row>
    <row r="865" spans="1:4" ht="14.25">
      <c r="A865" s="168" t="s">
        <v>808</v>
      </c>
      <c r="B865" s="158">
        <v>0</v>
      </c>
      <c r="C865" s="158">
        <v>0</v>
      </c>
      <c r="D865" s="156">
        <f t="shared" si="13"/>
        <v>0</v>
      </c>
    </row>
    <row r="866" spans="1:4" ht="14.25">
      <c r="A866" s="168" t="s">
        <v>809</v>
      </c>
      <c r="B866" s="158">
        <v>0</v>
      </c>
      <c r="C866" s="158">
        <v>0</v>
      </c>
      <c r="D866" s="156">
        <f t="shared" si="13"/>
        <v>0</v>
      </c>
    </row>
    <row r="867" spans="1:4" ht="14.25">
      <c r="A867" s="168" t="s">
        <v>810</v>
      </c>
      <c r="B867" s="158">
        <v>100</v>
      </c>
      <c r="C867" s="158">
        <v>100</v>
      </c>
      <c r="D867" s="156">
        <f t="shared" si="13"/>
        <v>0</v>
      </c>
    </row>
    <row r="868" spans="1:4" ht="14.25">
      <c r="A868" s="168" t="s">
        <v>811</v>
      </c>
      <c r="B868" s="158">
        <v>0</v>
      </c>
      <c r="C868" s="158">
        <v>0</v>
      </c>
      <c r="D868" s="156">
        <f t="shared" si="13"/>
        <v>0</v>
      </c>
    </row>
    <row r="869" spans="1:4" ht="14.25">
      <c r="A869" s="168" t="s">
        <v>812</v>
      </c>
      <c r="B869" s="158">
        <v>0</v>
      </c>
      <c r="C869" s="158">
        <v>0</v>
      </c>
      <c r="D869" s="156">
        <f t="shared" si="13"/>
        <v>0</v>
      </c>
    </row>
    <row r="870" spans="1:4" ht="14.25">
      <c r="A870" s="168" t="s">
        <v>813</v>
      </c>
      <c r="B870" s="158">
        <v>0</v>
      </c>
      <c r="C870" s="158">
        <v>0</v>
      </c>
      <c r="D870" s="156">
        <f t="shared" si="13"/>
        <v>0</v>
      </c>
    </row>
    <row r="871" spans="1:4" ht="14.25">
      <c r="A871" s="168" t="s">
        <v>814</v>
      </c>
      <c r="B871" s="158">
        <v>0</v>
      </c>
      <c r="C871" s="158">
        <v>0</v>
      </c>
      <c r="D871" s="156">
        <f t="shared" si="13"/>
        <v>0</v>
      </c>
    </row>
    <row r="872" spans="1:4" ht="14.25">
      <c r="A872" s="168" t="s">
        <v>815</v>
      </c>
      <c r="B872" s="158">
        <v>0</v>
      </c>
      <c r="C872" s="158">
        <v>0</v>
      </c>
      <c r="D872" s="156">
        <f t="shared" si="13"/>
        <v>0</v>
      </c>
    </row>
    <row r="873" spans="1:4" ht="14.25">
      <c r="A873" s="168" t="s">
        <v>816</v>
      </c>
      <c r="B873" s="158">
        <v>0</v>
      </c>
      <c r="C873" s="158">
        <v>0</v>
      </c>
      <c r="D873" s="156">
        <f t="shared" si="13"/>
        <v>0</v>
      </c>
    </row>
    <row r="874" spans="1:4" ht="14.25">
      <c r="A874" s="168" t="s">
        <v>817</v>
      </c>
      <c r="B874" s="158">
        <v>0</v>
      </c>
      <c r="C874" s="158">
        <v>0</v>
      </c>
      <c r="D874" s="156">
        <f t="shared" si="13"/>
        <v>0</v>
      </c>
    </row>
    <row r="875" spans="1:4" ht="14.25">
      <c r="A875" s="168" t="s">
        <v>791</v>
      </c>
      <c r="B875" s="158">
        <v>0</v>
      </c>
      <c r="C875" s="158">
        <v>0</v>
      </c>
      <c r="D875" s="156">
        <f t="shared" si="13"/>
        <v>0</v>
      </c>
    </row>
    <row r="876" spans="1:4" ht="14.25">
      <c r="A876" s="168" t="s">
        <v>818</v>
      </c>
      <c r="B876" s="158">
        <v>0</v>
      </c>
      <c r="C876" s="158">
        <v>0</v>
      </c>
      <c r="D876" s="156">
        <f t="shared" si="13"/>
        <v>0</v>
      </c>
    </row>
    <row r="877" spans="1:4" ht="14.25">
      <c r="A877" s="168" t="s">
        <v>819</v>
      </c>
      <c r="B877" s="158">
        <v>199</v>
      </c>
      <c r="C877" s="158">
        <v>199</v>
      </c>
      <c r="D877" s="156">
        <f t="shared" si="13"/>
        <v>0</v>
      </c>
    </row>
    <row r="878" spans="1:4" ht="14.25">
      <c r="A878" s="168" t="s">
        <v>820</v>
      </c>
      <c r="B878" s="158">
        <v>0</v>
      </c>
      <c r="C878" s="158">
        <v>0</v>
      </c>
      <c r="D878" s="156">
        <f t="shared" si="13"/>
        <v>0</v>
      </c>
    </row>
    <row r="879" spans="1:4" ht="14.25">
      <c r="A879" s="168" t="s">
        <v>821</v>
      </c>
      <c r="B879" s="158">
        <v>0</v>
      </c>
      <c r="C879" s="158">
        <v>0</v>
      </c>
      <c r="D879" s="156">
        <f t="shared" si="13"/>
        <v>0</v>
      </c>
    </row>
    <row r="880" spans="1:4" ht="14.25">
      <c r="A880" s="168" t="s">
        <v>822</v>
      </c>
      <c r="B880" s="158">
        <v>4512</v>
      </c>
      <c r="C880" s="158">
        <v>4512</v>
      </c>
      <c r="D880" s="156">
        <f t="shared" si="13"/>
        <v>0</v>
      </c>
    </row>
    <row r="881" spans="1:4" ht="14.25">
      <c r="A881" s="168" t="s">
        <v>823</v>
      </c>
      <c r="B881" s="117">
        <f>SUM(B882:B891)</f>
        <v>84577</v>
      </c>
      <c r="C881" s="117">
        <f>SUM(C882:C891)</f>
        <v>81048</v>
      </c>
      <c r="D881" s="156">
        <f t="shared" si="13"/>
        <v>-0.04172529174598294</v>
      </c>
    </row>
    <row r="882" spans="1:4" ht="14.25">
      <c r="A882" s="168" t="s">
        <v>164</v>
      </c>
      <c r="B882" s="158">
        <v>403</v>
      </c>
      <c r="C882" s="158">
        <v>403</v>
      </c>
      <c r="D882" s="156">
        <f t="shared" si="13"/>
        <v>0</v>
      </c>
    </row>
    <row r="883" spans="1:4" ht="14.25">
      <c r="A883" s="168" t="s">
        <v>165</v>
      </c>
      <c r="B883" s="158">
        <v>0</v>
      </c>
      <c r="C883" s="158">
        <v>0</v>
      </c>
      <c r="D883" s="156">
        <f t="shared" si="13"/>
        <v>0</v>
      </c>
    </row>
    <row r="884" spans="1:4" ht="14.25">
      <c r="A884" s="168" t="s">
        <v>166</v>
      </c>
      <c r="B884" s="158">
        <v>0</v>
      </c>
      <c r="C884" s="158">
        <v>0</v>
      </c>
      <c r="D884" s="156">
        <f t="shared" si="13"/>
        <v>0</v>
      </c>
    </row>
    <row r="885" spans="1:4" ht="14.25">
      <c r="A885" s="168" t="s">
        <v>824</v>
      </c>
      <c r="B885" s="158">
        <v>31258</v>
      </c>
      <c r="C885" s="158">
        <v>27623</v>
      </c>
      <c r="D885" s="156">
        <f t="shared" si="13"/>
        <v>-0.11629022970119651</v>
      </c>
    </row>
    <row r="886" spans="1:4" ht="14.25">
      <c r="A886" s="168" t="s">
        <v>825</v>
      </c>
      <c r="B886" s="158">
        <v>11206</v>
      </c>
      <c r="C886" s="158">
        <v>11206</v>
      </c>
      <c r="D886" s="156">
        <f t="shared" si="13"/>
        <v>0</v>
      </c>
    </row>
    <row r="887" spans="1:4" ht="14.25">
      <c r="A887" s="168" t="s">
        <v>826</v>
      </c>
      <c r="B887" s="158">
        <v>0</v>
      </c>
      <c r="C887" s="158">
        <v>0</v>
      </c>
      <c r="D887" s="156">
        <f t="shared" si="13"/>
        <v>0</v>
      </c>
    </row>
    <row r="888" spans="1:4" ht="14.25">
      <c r="A888" s="168" t="s">
        <v>827</v>
      </c>
      <c r="B888" s="158">
        <v>5800</v>
      </c>
      <c r="C888" s="158">
        <v>5800</v>
      </c>
      <c r="D888" s="156">
        <f t="shared" si="13"/>
        <v>0</v>
      </c>
    </row>
    <row r="889" spans="1:4" ht="14.25">
      <c r="A889" s="168" t="s">
        <v>828</v>
      </c>
      <c r="B889" s="158">
        <v>0</v>
      </c>
      <c r="C889" s="158">
        <v>0</v>
      </c>
      <c r="D889" s="156">
        <f t="shared" si="13"/>
        <v>0</v>
      </c>
    </row>
    <row r="890" spans="1:4" ht="14.25">
      <c r="A890" s="168" t="s">
        <v>829</v>
      </c>
      <c r="B890" s="158">
        <v>0</v>
      </c>
      <c r="C890" s="158">
        <v>0</v>
      </c>
      <c r="D890" s="156">
        <f t="shared" si="13"/>
        <v>0</v>
      </c>
    </row>
    <row r="891" spans="1:4" ht="14.25">
      <c r="A891" s="168" t="s">
        <v>830</v>
      </c>
      <c r="B891" s="158">
        <v>35910</v>
      </c>
      <c r="C891" s="158">
        <v>36016</v>
      </c>
      <c r="D891" s="156">
        <f t="shared" si="13"/>
        <v>0.0029518240044554833</v>
      </c>
    </row>
    <row r="892" spans="1:4" ht="14.25">
      <c r="A892" s="168" t="s">
        <v>831</v>
      </c>
      <c r="B892" s="117">
        <f>SUM(B893:B898)</f>
        <v>6947</v>
      </c>
      <c r="C892" s="117">
        <f>SUM(C893:C898)</f>
        <v>4927</v>
      </c>
      <c r="D892" s="156">
        <f t="shared" si="13"/>
        <v>-0.29077299553764213</v>
      </c>
    </row>
    <row r="893" spans="1:4" ht="14.25">
      <c r="A893" s="168" t="s">
        <v>1676</v>
      </c>
      <c r="B893" s="158">
        <v>2020</v>
      </c>
      <c r="C893" s="117"/>
      <c r="D893" s="156">
        <f t="shared" si="13"/>
        <v>-1</v>
      </c>
    </row>
    <row r="894" spans="1:4" ht="14.25">
      <c r="A894" s="168" t="s">
        <v>833</v>
      </c>
      <c r="B894" s="158">
        <v>0</v>
      </c>
      <c r="C894" s="117"/>
      <c r="D894" s="156">
        <f t="shared" si="13"/>
        <v>0</v>
      </c>
    </row>
    <row r="895" spans="1:4" ht="14.25">
      <c r="A895" s="168" t="s">
        <v>834</v>
      </c>
      <c r="B895" s="158">
        <v>4927</v>
      </c>
      <c r="C895" s="158">
        <v>4927</v>
      </c>
      <c r="D895" s="156">
        <f t="shared" si="13"/>
        <v>0</v>
      </c>
    </row>
    <row r="896" spans="1:4" ht="14.25">
      <c r="A896" s="168" t="s">
        <v>835</v>
      </c>
      <c r="B896" s="158">
        <v>0</v>
      </c>
      <c r="C896" s="117"/>
      <c r="D896" s="156">
        <f t="shared" si="13"/>
        <v>0</v>
      </c>
    </row>
    <row r="897" spans="1:4" ht="14.25">
      <c r="A897" s="168" t="s">
        <v>836</v>
      </c>
      <c r="B897" s="158">
        <v>0</v>
      </c>
      <c r="C897" s="117"/>
      <c r="D897" s="156">
        <f t="shared" si="13"/>
        <v>0</v>
      </c>
    </row>
    <row r="898" spans="1:4" ht="14.25">
      <c r="A898" s="168" t="s">
        <v>837</v>
      </c>
      <c r="B898" s="158">
        <v>0</v>
      </c>
      <c r="C898" s="117"/>
      <c r="D898" s="156">
        <f t="shared" si="13"/>
        <v>0</v>
      </c>
    </row>
    <row r="899" spans="1:4" ht="14.25">
      <c r="A899" s="168" t="s">
        <v>838</v>
      </c>
      <c r="B899" s="117">
        <f>SUM(B900:B905)</f>
        <v>917</v>
      </c>
      <c r="C899" s="117">
        <f>SUM(C900:C905)</f>
        <v>807</v>
      </c>
      <c r="D899" s="156">
        <f t="shared" si="13"/>
        <v>-0.11995637949836424</v>
      </c>
    </row>
    <row r="900" spans="1:4" ht="14.25">
      <c r="A900" s="168" t="s">
        <v>839</v>
      </c>
      <c r="B900" s="158">
        <v>0</v>
      </c>
      <c r="C900" s="117"/>
      <c r="D900" s="156">
        <f t="shared" si="13"/>
        <v>0</v>
      </c>
    </row>
    <row r="901" spans="1:4" ht="14.25">
      <c r="A901" s="168" t="s">
        <v>840</v>
      </c>
      <c r="B901" s="158">
        <v>0</v>
      </c>
      <c r="C901" s="117"/>
      <c r="D901" s="156">
        <f aca="true" t="shared" si="14" ref="D901:D964">IF(B901&gt;0,C901/B901-1,0)</f>
        <v>0</v>
      </c>
    </row>
    <row r="902" spans="1:4" ht="14.25">
      <c r="A902" s="168" t="s">
        <v>841</v>
      </c>
      <c r="B902" s="158">
        <v>436</v>
      </c>
      <c r="C902" s="158">
        <v>436</v>
      </c>
      <c r="D902" s="156">
        <f t="shared" si="14"/>
        <v>0</v>
      </c>
    </row>
    <row r="903" spans="1:4" ht="14.25">
      <c r="A903" s="168" t="s">
        <v>842</v>
      </c>
      <c r="B903" s="158">
        <v>371</v>
      </c>
      <c r="C903" s="158">
        <v>371</v>
      </c>
      <c r="D903" s="156">
        <f t="shared" si="14"/>
        <v>0</v>
      </c>
    </row>
    <row r="904" spans="1:4" ht="14.25">
      <c r="A904" s="168" t="s">
        <v>843</v>
      </c>
      <c r="B904" s="158">
        <v>0</v>
      </c>
      <c r="C904" s="117"/>
      <c r="D904" s="156">
        <f t="shared" si="14"/>
        <v>0</v>
      </c>
    </row>
    <row r="905" spans="1:4" ht="14.25">
      <c r="A905" s="168" t="s">
        <v>844</v>
      </c>
      <c r="B905" s="158">
        <v>110</v>
      </c>
      <c r="C905" s="117"/>
      <c r="D905" s="156">
        <f t="shared" si="14"/>
        <v>-1</v>
      </c>
    </row>
    <row r="906" spans="1:4" ht="14.25">
      <c r="A906" s="168" t="s">
        <v>845</v>
      </c>
      <c r="B906" s="117">
        <f>SUM(B907:B908)</f>
        <v>0</v>
      </c>
      <c r="C906" s="117">
        <f>SUM(C907:C908)</f>
        <v>0</v>
      </c>
      <c r="D906" s="156">
        <f t="shared" si="14"/>
        <v>0</v>
      </c>
    </row>
    <row r="907" spans="1:4" ht="14.25">
      <c r="A907" s="168" t="s">
        <v>846</v>
      </c>
      <c r="B907" s="117"/>
      <c r="C907" s="117"/>
      <c r="D907" s="156">
        <f t="shared" si="14"/>
        <v>0</v>
      </c>
    </row>
    <row r="908" spans="1:4" ht="14.25">
      <c r="A908" s="168" t="s">
        <v>847</v>
      </c>
      <c r="B908" s="117"/>
      <c r="C908" s="117"/>
      <c r="D908" s="156">
        <f t="shared" si="14"/>
        <v>0</v>
      </c>
    </row>
    <row r="909" spans="1:4" ht="14.25">
      <c r="A909" s="168" t="s">
        <v>848</v>
      </c>
      <c r="B909" s="117">
        <f>SUM(B910:B911)</f>
        <v>17895</v>
      </c>
      <c r="C909" s="117">
        <f>SUM(C910:C911)</f>
        <v>2889</v>
      </c>
      <c r="D909" s="156">
        <f t="shared" si="14"/>
        <v>-0.838558256496228</v>
      </c>
    </row>
    <row r="910" spans="1:4" ht="14.25">
      <c r="A910" s="168" t="s">
        <v>849</v>
      </c>
      <c r="B910" s="158">
        <v>0</v>
      </c>
      <c r="C910" s="117"/>
      <c r="D910" s="156">
        <f t="shared" si="14"/>
        <v>0</v>
      </c>
    </row>
    <row r="911" spans="1:4" ht="14.25">
      <c r="A911" s="168" t="s">
        <v>850</v>
      </c>
      <c r="B911" s="158">
        <v>17895</v>
      </c>
      <c r="C911" s="158">
        <v>2889</v>
      </c>
      <c r="D911" s="156">
        <f t="shared" si="14"/>
        <v>-0.838558256496228</v>
      </c>
    </row>
    <row r="912" spans="1:4" ht="14.25">
      <c r="A912" s="168" t="s">
        <v>851</v>
      </c>
      <c r="B912" s="117">
        <f>SUM(B913:B975)/2</f>
        <v>45886</v>
      </c>
      <c r="C912" s="117">
        <f>SUM(C913:C975)/2</f>
        <v>25632</v>
      </c>
      <c r="D912" s="156">
        <f t="shared" si="14"/>
        <v>-0.44139824783158266</v>
      </c>
    </row>
    <row r="913" spans="1:4" ht="14.25">
      <c r="A913" s="168" t="s">
        <v>852</v>
      </c>
      <c r="B913" s="117">
        <f>SUM(B914:B935)</f>
        <v>45052</v>
      </c>
      <c r="C913" s="117">
        <f>SUM(C914:C935)</f>
        <v>25297</v>
      </c>
      <c r="D913" s="156">
        <f t="shared" si="14"/>
        <v>-0.4384932966349996</v>
      </c>
    </row>
    <row r="914" spans="1:4" ht="14.25">
      <c r="A914" s="168" t="s">
        <v>164</v>
      </c>
      <c r="B914" s="158">
        <v>234</v>
      </c>
      <c r="C914" s="158">
        <v>234</v>
      </c>
      <c r="D914" s="156">
        <f t="shared" si="14"/>
        <v>0</v>
      </c>
    </row>
    <row r="915" spans="1:4" ht="14.25">
      <c r="A915" s="168" t="s">
        <v>165</v>
      </c>
      <c r="B915" s="158">
        <v>0</v>
      </c>
      <c r="C915" s="158">
        <v>0</v>
      </c>
      <c r="D915" s="156">
        <f t="shared" si="14"/>
        <v>0</v>
      </c>
    </row>
    <row r="916" spans="1:4" ht="14.25">
      <c r="A916" s="168" t="s">
        <v>166</v>
      </c>
      <c r="B916" s="158">
        <v>0</v>
      </c>
      <c r="C916" s="158">
        <v>0</v>
      </c>
      <c r="D916" s="156">
        <f t="shared" si="14"/>
        <v>0</v>
      </c>
    </row>
    <row r="917" spans="1:4" ht="14.25">
      <c r="A917" s="168" t="s">
        <v>853</v>
      </c>
      <c r="B917" s="158">
        <v>32214</v>
      </c>
      <c r="C917" s="158">
        <v>12457</v>
      </c>
      <c r="D917" s="156">
        <f t="shared" si="14"/>
        <v>-0.6133047743217235</v>
      </c>
    </row>
    <row r="918" spans="1:4" ht="14.25">
      <c r="A918" s="168" t="s">
        <v>854</v>
      </c>
      <c r="B918" s="158">
        <v>9689</v>
      </c>
      <c r="C918" s="158">
        <v>9689</v>
      </c>
      <c r="D918" s="156">
        <f t="shared" si="14"/>
        <v>0</v>
      </c>
    </row>
    <row r="919" spans="1:4" ht="14.25">
      <c r="A919" s="168" t="s">
        <v>855</v>
      </c>
      <c r="B919" s="158">
        <v>0</v>
      </c>
      <c r="C919" s="158">
        <v>0</v>
      </c>
      <c r="D919" s="156">
        <f t="shared" si="14"/>
        <v>0</v>
      </c>
    </row>
    <row r="920" spans="1:4" ht="14.25">
      <c r="A920" s="168" t="s">
        <v>856</v>
      </c>
      <c r="B920" s="158">
        <v>0</v>
      </c>
      <c r="C920" s="158">
        <v>0</v>
      </c>
      <c r="D920" s="156">
        <f t="shared" si="14"/>
        <v>0</v>
      </c>
    </row>
    <row r="921" spans="1:4" ht="14.25">
      <c r="A921" s="168" t="s">
        <v>857</v>
      </c>
      <c r="B921" s="158">
        <v>0</v>
      </c>
      <c r="C921" s="158">
        <v>0</v>
      </c>
      <c r="D921" s="156">
        <f t="shared" si="14"/>
        <v>0</v>
      </c>
    </row>
    <row r="922" spans="1:4" ht="14.25">
      <c r="A922" s="168" t="s">
        <v>858</v>
      </c>
      <c r="B922" s="158">
        <v>147</v>
      </c>
      <c r="C922" s="158">
        <v>149</v>
      </c>
      <c r="D922" s="156">
        <f t="shared" si="14"/>
        <v>0.013605442176870763</v>
      </c>
    </row>
    <row r="923" spans="1:4" ht="14.25">
      <c r="A923" s="168" t="s">
        <v>859</v>
      </c>
      <c r="B923" s="158">
        <v>0</v>
      </c>
      <c r="C923" s="158">
        <v>0</v>
      </c>
      <c r="D923" s="156">
        <f t="shared" si="14"/>
        <v>0</v>
      </c>
    </row>
    <row r="924" spans="1:4" ht="14.25">
      <c r="A924" s="168" t="s">
        <v>860</v>
      </c>
      <c r="B924" s="158">
        <v>315</v>
      </c>
      <c r="C924" s="158">
        <v>315</v>
      </c>
      <c r="D924" s="156">
        <f t="shared" si="14"/>
        <v>0</v>
      </c>
    </row>
    <row r="925" spans="1:4" ht="14.25">
      <c r="A925" s="168" t="s">
        <v>861</v>
      </c>
      <c r="B925" s="158">
        <v>0</v>
      </c>
      <c r="C925" s="158">
        <v>0</v>
      </c>
      <c r="D925" s="156">
        <f t="shared" si="14"/>
        <v>0</v>
      </c>
    </row>
    <row r="926" spans="1:4" ht="14.25">
      <c r="A926" s="168" t="s">
        <v>862</v>
      </c>
      <c r="B926" s="158">
        <v>1</v>
      </c>
      <c r="C926" s="158">
        <v>1</v>
      </c>
      <c r="D926" s="156">
        <f t="shared" si="14"/>
        <v>0</v>
      </c>
    </row>
    <row r="927" spans="1:4" ht="14.25">
      <c r="A927" s="168" t="s">
        <v>863</v>
      </c>
      <c r="B927" s="158">
        <v>0</v>
      </c>
      <c r="C927" s="158">
        <v>0</v>
      </c>
      <c r="D927" s="156">
        <f t="shared" si="14"/>
        <v>0</v>
      </c>
    </row>
    <row r="928" spans="1:4" ht="14.25">
      <c r="A928" s="168" t="s">
        <v>864</v>
      </c>
      <c r="B928" s="158">
        <v>0</v>
      </c>
      <c r="C928" s="158">
        <v>0</v>
      </c>
      <c r="D928" s="156">
        <f t="shared" si="14"/>
        <v>0</v>
      </c>
    </row>
    <row r="929" spans="1:4" ht="14.25">
      <c r="A929" s="168" t="s">
        <v>865</v>
      </c>
      <c r="B929" s="158">
        <v>0</v>
      </c>
      <c r="C929" s="158">
        <v>0</v>
      </c>
      <c r="D929" s="156">
        <f t="shared" si="14"/>
        <v>0</v>
      </c>
    </row>
    <row r="930" spans="1:4" ht="14.25">
      <c r="A930" s="168" t="s">
        <v>866</v>
      </c>
      <c r="B930" s="158">
        <v>0</v>
      </c>
      <c r="C930" s="158">
        <v>0</v>
      </c>
      <c r="D930" s="156">
        <f t="shared" si="14"/>
        <v>0</v>
      </c>
    </row>
    <row r="931" spans="1:4" ht="14.25">
      <c r="A931" s="168" t="s">
        <v>867</v>
      </c>
      <c r="B931" s="158">
        <v>0</v>
      </c>
      <c r="C931" s="158">
        <v>0</v>
      </c>
      <c r="D931" s="156">
        <f t="shared" si="14"/>
        <v>0</v>
      </c>
    </row>
    <row r="932" spans="1:4" ht="14.25">
      <c r="A932" s="168" t="s">
        <v>868</v>
      </c>
      <c r="B932" s="158">
        <v>71</v>
      </c>
      <c r="C932" s="158">
        <v>71</v>
      </c>
      <c r="D932" s="156">
        <f t="shared" si="14"/>
        <v>0</v>
      </c>
    </row>
    <row r="933" spans="1:4" ht="14.25">
      <c r="A933" s="168" t="s">
        <v>869</v>
      </c>
      <c r="B933" s="158">
        <v>0</v>
      </c>
      <c r="C933" s="158">
        <v>0</v>
      </c>
      <c r="D933" s="156">
        <f t="shared" si="14"/>
        <v>0</v>
      </c>
    </row>
    <row r="934" spans="1:4" ht="14.25">
      <c r="A934" s="168" t="s">
        <v>870</v>
      </c>
      <c r="B934" s="158">
        <v>301</v>
      </c>
      <c r="C934" s="158">
        <v>301</v>
      </c>
      <c r="D934" s="156">
        <f t="shared" si="14"/>
        <v>0</v>
      </c>
    </row>
    <row r="935" spans="1:4" ht="14.25">
      <c r="A935" s="168" t="s">
        <v>871</v>
      </c>
      <c r="B935" s="158">
        <v>2080</v>
      </c>
      <c r="C935" s="158">
        <v>2080</v>
      </c>
      <c r="D935" s="156">
        <f t="shared" si="14"/>
        <v>0</v>
      </c>
    </row>
    <row r="936" spans="1:4" ht="14.25">
      <c r="A936" s="168" t="s">
        <v>872</v>
      </c>
      <c r="B936" s="117">
        <f>SUM(B937:B945)</f>
        <v>0</v>
      </c>
      <c r="C936" s="117">
        <f>SUM(C937:C945)</f>
        <v>0</v>
      </c>
      <c r="D936" s="156">
        <f t="shared" si="14"/>
        <v>0</v>
      </c>
    </row>
    <row r="937" spans="1:4" ht="14.25">
      <c r="A937" s="168" t="s">
        <v>164</v>
      </c>
      <c r="B937" s="117"/>
      <c r="C937" s="117"/>
      <c r="D937" s="156">
        <f t="shared" si="14"/>
        <v>0</v>
      </c>
    </row>
    <row r="938" spans="1:4" ht="14.25">
      <c r="A938" s="168" t="s">
        <v>165</v>
      </c>
      <c r="B938" s="117"/>
      <c r="C938" s="117"/>
      <c r="D938" s="156">
        <f t="shared" si="14"/>
        <v>0</v>
      </c>
    </row>
    <row r="939" spans="1:4" ht="14.25">
      <c r="A939" s="168" t="s">
        <v>166</v>
      </c>
      <c r="B939" s="117"/>
      <c r="C939" s="117"/>
      <c r="D939" s="156">
        <f t="shared" si="14"/>
        <v>0</v>
      </c>
    </row>
    <row r="940" spans="1:4" ht="14.25">
      <c r="A940" s="168" t="s">
        <v>873</v>
      </c>
      <c r="B940" s="117"/>
      <c r="C940" s="117"/>
      <c r="D940" s="156">
        <f t="shared" si="14"/>
        <v>0</v>
      </c>
    </row>
    <row r="941" spans="1:4" ht="14.25">
      <c r="A941" s="168" t="s">
        <v>874</v>
      </c>
      <c r="B941" s="117"/>
      <c r="C941" s="117"/>
      <c r="D941" s="156">
        <f t="shared" si="14"/>
        <v>0</v>
      </c>
    </row>
    <row r="942" spans="1:4" ht="14.25">
      <c r="A942" s="168" t="s">
        <v>875</v>
      </c>
      <c r="B942" s="117"/>
      <c r="C942" s="117"/>
      <c r="D942" s="156">
        <f t="shared" si="14"/>
        <v>0</v>
      </c>
    </row>
    <row r="943" spans="1:4" ht="14.25">
      <c r="A943" s="168" t="s">
        <v>876</v>
      </c>
      <c r="B943" s="117"/>
      <c r="C943" s="117"/>
      <c r="D943" s="156">
        <f t="shared" si="14"/>
        <v>0</v>
      </c>
    </row>
    <row r="944" spans="1:4" ht="14.25">
      <c r="A944" s="168" t="s">
        <v>877</v>
      </c>
      <c r="B944" s="117"/>
      <c r="C944" s="117"/>
      <c r="D944" s="156">
        <f t="shared" si="14"/>
        <v>0</v>
      </c>
    </row>
    <row r="945" spans="1:4" ht="14.25">
      <c r="A945" s="168" t="s">
        <v>878</v>
      </c>
      <c r="B945" s="117"/>
      <c r="C945" s="117"/>
      <c r="D945" s="156">
        <f t="shared" si="14"/>
        <v>0</v>
      </c>
    </row>
    <row r="946" spans="1:4" ht="14.25">
      <c r="A946" s="168" t="s">
        <v>879</v>
      </c>
      <c r="B946" s="117">
        <f>SUM(B947:B955)</f>
        <v>0</v>
      </c>
      <c r="C946" s="117">
        <f>SUM(C947:C955)</f>
        <v>0</v>
      </c>
      <c r="D946" s="156">
        <f t="shared" si="14"/>
        <v>0</v>
      </c>
    </row>
    <row r="947" spans="1:4" ht="14.25">
      <c r="A947" s="168" t="s">
        <v>164</v>
      </c>
      <c r="B947" s="117"/>
      <c r="C947" s="117"/>
      <c r="D947" s="156">
        <f t="shared" si="14"/>
        <v>0</v>
      </c>
    </row>
    <row r="948" spans="1:4" ht="14.25">
      <c r="A948" s="168" t="s">
        <v>165</v>
      </c>
      <c r="B948" s="117"/>
      <c r="C948" s="117"/>
      <c r="D948" s="156">
        <f t="shared" si="14"/>
        <v>0</v>
      </c>
    </row>
    <row r="949" spans="1:4" ht="14.25">
      <c r="A949" s="168" t="s">
        <v>166</v>
      </c>
      <c r="B949" s="117"/>
      <c r="C949" s="117"/>
      <c r="D949" s="156">
        <f t="shared" si="14"/>
        <v>0</v>
      </c>
    </row>
    <row r="950" spans="1:4" ht="14.25">
      <c r="A950" s="168" t="s">
        <v>880</v>
      </c>
      <c r="B950" s="117"/>
      <c r="C950" s="117"/>
      <c r="D950" s="156">
        <f t="shared" si="14"/>
        <v>0</v>
      </c>
    </row>
    <row r="951" spans="1:4" ht="14.25">
      <c r="A951" s="168" t="s">
        <v>881</v>
      </c>
      <c r="B951" s="117"/>
      <c r="C951" s="117"/>
      <c r="D951" s="156">
        <f t="shared" si="14"/>
        <v>0</v>
      </c>
    </row>
    <row r="952" spans="1:4" ht="14.25">
      <c r="A952" s="168" t="s">
        <v>882</v>
      </c>
      <c r="B952" s="117"/>
      <c r="C952" s="117"/>
      <c r="D952" s="156">
        <f t="shared" si="14"/>
        <v>0</v>
      </c>
    </row>
    <row r="953" spans="1:4" ht="14.25">
      <c r="A953" s="168" t="s">
        <v>883</v>
      </c>
      <c r="B953" s="117"/>
      <c r="C953" s="117"/>
      <c r="D953" s="156">
        <f t="shared" si="14"/>
        <v>0</v>
      </c>
    </row>
    <row r="954" spans="1:4" ht="14.25">
      <c r="A954" s="168" t="s">
        <v>884</v>
      </c>
      <c r="B954" s="117"/>
      <c r="C954" s="117"/>
      <c r="D954" s="156">
        <f t="shared" si="14"/>
        <v>0</v>
      </c>
    </row>
    <row r="955" spans="1:4" ht="14.25">
      <c r="A955" s="168" t="s">
        <v>885</v>
      </c>
      <c r="B955" s="117"/>
      <c r="C955" s="117"/>
      <c r="D955" s="156">
        <f t="shared" si="14"/>
        <v>0</v>
      </c>
    </row>
    <row r="956" spans="1:4" ht="14.25">
      <c r="A956" s="168" t="s">
        <v>886</v>
      </c>
      <c r="B956" s="117">
        <f>SUM(B957:B960)</f>
        <v>334</v>
      </c>
      <c r="C956" s="117">
        <f>SUM(C957:C960)</f>
        <v>334</v>
      </c>
      <c r="D956" s="156">
        <f t="shared" si="14"/>
        <v>0</v>
      </c>
    </row>
    <row r="957" spans="1:4" ht="14.25">
      <c r="A957" s="168" t="s">
        <v>887</v>
      </c>
      <c r="B957" s="158">
        <v>4</v>
      </c>
      <c r="C957" s="158">
        <v>4</v>
      </c>
      <c r="D957" s="156">
        <f t="shared" si="14"/>
        <v>0</v>
      </c>
    </row>
    <row r="958" spans="1:4" ht="14.25">
      <c r="A958" s="168" t="s">
        <v>888</v>
      </c>
      <c r="B958" s="158">
        <v>201</v>
      </c>
      <c r="C958" s="158">
        <v>201</v>
      </c>
      <c r="D958" s="156">
        <f t="shared" si="14"/>
        <v>0</v>
      </c>
    </row>
    <row r="959" spans="1:4" ht="14.25">
      <c r="A959" s="168" t="s">
        <v>889</v>
      </c>
      <c r="B959" s="158">
        <v>129</v>
      </c>
      <c r="C959" s="158">
        <v>129</v>
      </c>
      <c r="D959" s="156">
        <f t="shared" si="14"/>
        <v>0</v>
      </c>
    </row>
    <row r="960" spans="1:4" ht="14.25">
      <c r="A960" s="168" t="s">
        <v>890</v>
      </c>
      <c r="B960" s="158">
        <v>0</v>
      </c>
      <c r="C960" s="117"/>
      <c r="D960" s="156">
        <f t="shared" si="14"/>
        <v>0</v>
      </c>
    </row>
    <row r="961" spans="1:4" ht="14.25">
      <c r="A961" s="168" t="s">
        <v>891</v>
      </c>
      <c r="B961" s="117">
        <f>SUM(B962:B967)</f>
        <v>1</v>
      </c>
      <c r="C961" s="117">
        <f>SUM(C962:C967)</f>
        <v>1</v>
      </c>
      <c r="D961" s="156">
        <f t="shared" si="14"/>
        <v>0</v>
      </c>
    </row>
    <row r="962" spans="1:4" ht="14.25">
      <c r="A962" s="168" t="s">
        <v>164</v>
      </c>
      <c r="B962" s="158">
        <v>0</v>
      </c>
      <c r="C962" s="117"/>
      <c r="D962" s="156">
        <f t="shared" si="14"/>
        <v>0</v>
      </c>
    </row>
    <row r="963" spans="1:4" ht="14.25">
      <c r="A963" s="168" t="s">
        <v>165</v>
      </c>
      <c r="B963" s="158">
        <v>0</v>
      </c>
      <c r="C963" s="117"/>
      <c r="D963" s="156">
        <f t="shared" si="14"/>
        <v>0</v>
      </c>
    </row>
    <row r="964" spans="1:4" ht="14.25">
      <c r="A964" s="168" t="s">
        <v>166</v>
      </c>
      <c r="B964" s="158">
        <v>0</v>
      </c>
      <c r="C964" s="117"/>
      <c r="D964" s="156">
        <f t="shared" si="14"/>
        <v>0</v>
      </c>
    </row>
    <row r="965" spans="1:4" ht="14.25">
      <c r="A965" s="168" t="s">
        <v>877</v>
      </c>
      <c r="B965" s="158">
        <v>1</v>
      </c>
      <c r="C965" s="117">
        <v>1</v>
      </c>
      <c r="D965" s="156">
        <f aca="true" t="shared" si="15" ref="D965:D1028">IF(B965&gt;0,C965/B965-1,0)</f>
        <v>0</v>
      </c>
    </row>
    <row r="966" spans="1:4" ht="14.25">
      <c r="A966" s="168" t="s">
        <v>892</v>
      </c>
      <c r="B966" s="158">
        <v>0</v>
      </c>
      <c r="C966" s="117"/>
      <c r="D966" s="156">
        <f t="shared" si="15"/>
        <v>0</v>
      </c>
    </row>
    <row r="967" spans="1:4" ht="14.25">
      <c r="A967" s="168" t="s">
        <v>893</v>
      </c>
      <c r="B967" s="158">
        <v>0</v>
      </c>
      <c r="C967" s="117"/>
      <c r="D967" s="156">
        <f t="shared" si="15"/>
        <v>0</v>
      </c>
    </row>
    <row r="968" spans="1:4" ht="14.25">
      <c r="A968" s="168" t="s">
        <v>894</v>
      </c>
      <c r="B968" s="117">
        <f>SUM(B969:B972)</f>
        <v>499</v>
      </c>
      <c r="C968" s="117">
        <f>SUM(C969:C972)</f>
        <v>0</v>
      </c>
      <c r="D968" s="156">
        <f t="shared" si="15"/>
        <v>-1</v>
      </c>
    </row>
    <row r="969" spans="1:4" ht="14.25">
      <c r="A969" s="168" t="s">
        <v>895</v>
      </c>
      <c r="B969" s="158">
        <v>499</v>
      </c>
      <c r="C969" s="117"/>
      <c r="D969" s="156">
        <f t="shared" si="15"/>
        <v>-1</v>
      </c>
    </row>
    <row r="970" spans="1:4" ht="14.25">
      <c r="A970" s="168" t="s">
        <v>896</v>
      </c>
      <c r="B970" s="158">
        <v>0</v>
      </c>
      <c r="C970" s="117"/>
      <c r="D970" s="156">
        <f t="shared" si="15"/>
        <v>0</v>
      </c>
    </row>
    <row r="971" spans="1:4" ht="14.25">
      <c r="A971" s="168" t="s">
        <v>897</v>
      </c>
      <c r="B971" s="158">
        <v>0</v>
      </c>
      <c r="C971" s="117"/>
      <c r="D971" s="156">
        <f t="shared" si="15"/>
        <v>0</v>
      </c>
    </row>
    <row r="972" spans="1:4" ht="14.25">
      <c r="A972" s="168" t="s">
        <v>898</v>
      </c>
      <c r="B972" s="158">
        <v>0</v>
      </c>
      <c r="C972" s="117"/>
      <c r="D972" s="156">
        <f t="shared" si="15"/>
        <v>0</v>
      </c>
    </row>
    <row r="973" spans="1:4" ht="14.25">
      <c r="A973" s="168" t="s">
        <v>899</v>
      </c>
      <c r="B973" s="117">
        <f>SUM(B974:B975)</f>
        <v>0</v>
      </c>
      <c r="C973" s="117">
        <f>SUM(C974:C975)</f>
        <v>0</v>
      </c>
      <c r="D973" s="156">
        <f t="shared" si="15"/>
        <v>0</v>
      </c>
    </row>
    <row r="974" spans="1:4" ht="14.25">
      <c r="A974" s="168" t="s">
        <v>900</v>
      </c>
      <c r="B974" s="117"/>
      <c r="C974" s="117"/>
      <c r="D974" s="156">
        <f t="shared" si="15"/>
        <v>0</v>
      </c>
    </row>
    <row r="975" spans="1:4" ht="14.25">
      <c r="A975" s="168" t="s">
        <v>901</v>
      </c>
      <c r="B975" s="117"/>
      <c r="C975" s="117"/>
      <c r="D975" s="156">
        <f t="shared" si="15"/>
        <v>0</v>
      </c>
    </row>
    <row r="976" spans="1:4" ht="14.25">
      <c r="A976" s="168" t="s">
        <v>902</v>
      </c>
      <c r="B976" s="117">
        <f>SUM(B977:B1039)/2</f>
        <v>328</v>
      </c>
      <c r="C976" s="117">
        <f>SUM(C977:C1039)/2</f>
        <v>285</v>
      </c>
      <c r="D976" s="156">
        <f t="shared" si="15"/>
        <v>-0.13109756097560976</v>
      </c>
    </row>
    <row r="977" spans="1:4" ht="14.25">
      <c r="A977" s="168" t="s">
        <v>903</v>
      </c>
      <c r="B977" s="117">
        <f>SUM(B978:B986)</f>
        <v>0</v>
      </c>
      <c r="C977" s="117">
        <f>SUM(C978:C986)</f>
        <v>0</v>
      </c>
      <c r="D977" s="156">
        <f t="shared" si="15"/>
        <v>0</v>
      </c>
    </row>
    <row r="978" spans="1:4" ht="14.25">
      <c r="A978" s="168" t="s">
        <v>164</v>
      </c>
      <c r="B978" s="117"/>
      <c r="C978" s="117"/>
      <c r="D978" s="156">
        <f t="shared" si="15"/>
        <v>0</v>
      </c>
    </row>
    <row r="979" spans="1:4" ht="14.25">
      <c r="A979" s="168" t="s">
        <v>165</v>
      </c>
      <c r="B979" s="117"/>
      <c r="C979" s="117"/>
      <c r="D979" s="156">
        <f t="shared" si="15"/>
        <v>0</v>
      </c>
    </row>
    <row r="980" spans="1:4" ht="14.25">
      <c r="A980" s="168" t="s">
        <v>166</v>
      </c>
      <c r="B980" s="117"/>
      <c r="C980" s="117"/>
      <c r="D980" s="156">
        <f t="shared" si="15"/>
        <v>0</v>
      </c>
    </row>
    <row r="981" spans="1:4" ht="14.25">
      <c r="A981" s="168" t="s">
        <v>904</v>
      </c>
      <c r="B981" s="117"/>
      <c r="C981" s="117"/>
      <c r="D981" s="156">
        <f t="shared" si="15"/>
        <v>0</v>
      </c>
    </row>
    <row r="982" spans="1:4" ht="14.25">
      <c r="A982" s="168" t="s">
        <v>905</v>
      </c>
      <c r="B982" s="117"/>
      <c r="C982" s="117"/>
      <c r="D982" s="156">
        <f t="shared" si="15"/>
        <v>0</v>
      </c>
    </row>
    <row r="983" spans="1:4" ht="14.25">
      <c r="A983" s="168" t="s">
        <v>906</v>
      </c>
      <c r="B983" s="117"/>
      <c r="C983" s="117"/>
      <c r="D983" s="156">
        <f t="shared" si="15"/>
        <v>0</v>
      </c>
    </row>
    <row r="984" spans="1:4" ht="14.25">
      <c r="A984" s="168" t="s">
        <v>907</v>
      </c>
      <c r="B984" s="117"/>
      <c r="C984" s="117"/>
      <c r="D984" s="156">
        <f t="shared" si="15"/>
        <v>0</v>
      </c>
    </row>
    <row r="985" spans="1:4" ht="14.25">
      <c r="A985" s="168" t="s">
        <v>908</v>
      </c>
      <c r="B985" s="117"/>
      <c r="C985" s="117"/>
      <c r="D985" s="156">
        <f t="shared" si="15"/>
        <v>0</v>
      </c>
    </row>
    <row r="986" spans="1:4" ht="14.25">
      <c r="A986" s="168" t="s">
        <v>909</v>
      </c>
      <c r="B986" s="117"/>
      <c r="C986" s="117"/>
      <c r="D986" s="156">
        <f t="shared" si="15"/>
        <v>0</v>
      </c>
    </row>
    <row r="987" spans="1:4" ht="14.25">
      <c r="A987" s="168" t="s">
        <v>910</v>
      </c>
      <c r="B987" s="117">
        <f>SUM(B988:B1002)</f>
        <v>100</v>
      </c>
      <c r="C987" s="117">
        <f>SUM(C988:C1002)</f>
        <v>85</v>
      </c>
      <c r="D987" s="156">
        <f t="shared" si="15"/>
        <v>-0.15000000000000002</v>
      </c>
    </row>
    <row r="988" spans="1:4" ht="14.25">
      <c r="A988" s="168" t="s">
        <v>164</v>
      </c>
      <c r="B988" s="117"/>
      <c r="C988" s="117"/>
      <c r="D988" s="156">
        <f t="shared" si="15"/>
        <v>0</v>
      </c>
    </row>
    <row r="989" spans="1:4" ht="14.25">
      <c r="A989" s="168" t="s">
        <v>165</v>
      </c>
      <c r="B989" s="117"/>
      <c r="C989" s="117"/>
      <c r="D989" s="156">
        <f t="shared" si="15"/>
        <v>0</v>
      </c>
    </row>
    <row r="990" spans="1:4" ht="14.25">
      <c r="A990" s="168" t="s">
        <v>166</v>
      </c>
      <c r="B990" s="117"/>
      <c r="C990" s="117"/>
      <c r="D990" s="156">
        <f t="shared" si="15"/>
        <v>0</v>
      </c>
    </row>
    <row r="991" spans="1:4" ht="14.25">
      <c r="A991" s="168" t="s">
        <v>911</v>
      </c>
      <c r="B991" s="117"/>
      <c r="C991" s="117"/>
      <c r="D991" s="156">
        <f t="shared" si="15"/>
        <v>0</v>
      </c>
    </row>
    <row r="992" spans="1:4" ht="14.25">
      <c r="A992" s="168" t="s">
        <v>912</v>
      </c>
      <c r="B992" s="117"/>
      <c r="C992" s="117"/>
      <c r="D992" s="156">
        <f t="shared" si="15"/>
        <v>0</v>
      </c>
    </row>
    <row r="993" spans="1:4" ht="14.25">
      <c r="A993" s="168" t="s">
        <v>913</v>
      </c>
      <c r="B993" s="117"/>
      <c r="C993" s="117"/>
      <c r="D993" s="156">
        <f t="shared" si="15"/>
        <v>0</v>
      </c>
    </row>
    <row r="994" spans="1:4" ht="14.25">
      <c r="A994" s="168" t="s">
        <v>914</v>
      </c>
      <c r="B994" s="117"/>
      <c r="C994" s="117"/>
      <c r="D994" s="156">
        <f t="shared" si="15"/>
        <v>0</v>
      </c>
    </row>
    <row r="995" spans="1:4" ht="14.25">
      <c r="A995" s="168" t="s">
        <v>915</v>
      </c>
      <c r="B995" s="117"/>
      <c r="C995" s="117"/>
      <c r="D995" s="156">
        <f t="shared" si="15"/>
        <v>0</v>
      </c>
    </row>
    <row r="996" spans="1:4" ht="14.25">
      <c r="A996" s="168" t="s">
        <v>916</v>
      </c>
      <c r="B996" s="117"/>
      <c r="C996" s="117"/>
      <c r="D996" s="156">
        <f t="shared" si="15"/>
        <v>0</v>
      </c>
    </row>
    <row r="997" spans="1:4" ht="14.25">
      <c r="A997" s="168" t="s">
        <v>917</v>
      </c>
      <c r="B997" s="117"/>
      <c r="C997" s="117"/>
      <c r="D997" s="156">
        <f t="shared" si="15"/>
        <v>0</v>
      </c>
    </row>
    <row r="998" spans="1:4" ht="14.25">
      <c r="A998" s="168" t="s">
        <v>918</v>
      </c>
      <c r="B998" s="117"/>
      <c r="C998" s="117"/>
      <c r="D998" s="156">
        <f t="shared" si="15"/>
        <v>0</v>
      </c>
    </row>
    <row r="999" spans="1:4" ht="14.25">
      <c r="A999" s="168" t="s">
        <v>919</v>
      </c>
      <c r="B999" s="117"/>
      <c r="C999" s="117"/>
      <c r="D999" s="156">
        <f t="shared" si="15"/>
        <v>0</v>
      </c>
    </row>
    <row r="1000" spans="1:4" ht="14.25">
      <c r="A1000" s="168" t="s">
        <v>920</v>
      </c>
      <c r="B1000" s="117"/>
      <c r="C1000" s="117"/>
      <c r="D1000" s="156">
        <f t="shared" si="15"/>
        <v>0</v>
      </c>
    </row>
    <row r="1001" spans="1:4" ht="14.25">
      <c r="A1001" s="168" t="s">
        <v>921</v>
      </c>
      <c r="B1001" s="117"/>
      <c r="C1001" s="117"/>
      <c r="D1001" s="156">
        <f t="shared" si="15"/>
        <v>0</v>
      </c>
    </row>
    <row r="1002" spans="1:4" ht="14.25">
      <c r="A1002" s="168" t="s">
        <v>922</v>
      </c>
      <c r="B1002" s="158">
        <v>100</v>
      </c>
      <c r="C1002" s="117">
        <v>85</v>
      </c>
      <c r="D1002" s="156">
        <f t="shared" si="15"/>
        <v>-0.15000000000000002</v>
      </c>
    </row>
    <row r="1003" spans="1:4" ht="14.25">
      <c r="A1003" s="168" t="s">
        <v>923</v>
      </c>
      <c r="B1003" s="117">
        <f>SUM(B1004:B1007)</f>
        <v>0</v>
      </c>
      <c r="C1003" s="117">
        <f>SUM(C1004:C1007)</f>
        <v>0</v>
      </c>
      <c r="D1003" s="156">
        <f t="shared" si="15"/>
        <v>0</v>
      </c>
    </row>
    <row r="1004" spans="1:4" ht="14.25">
      <c r="A1004" s="168" t="s">
        <v>164</v>
      </c>
      <c r="B1004" s="117"/>
      <c r="C1004" s="117"/>
      <c r="D1004" s="156">
        <f t="shared" si="15"/>
        <v>0</v>
      </c>
    </row>
    <row r="1005" spans="1:4" ht="14.25">
      <c r="A1005" s="168" t="s">
        <v>165</v>
      </c>
      <c r="B1005" s="117"/>
      <c r="C1005" s="117"/>
      <c r="D1005" s="156">
        <f t="shared" si="15"/>
        <v>0</v>
      </c>
    </row>
    <row r="1006" spans="1:4" ht="14.25">
      <c r="A1006" s="168" t="s">
        <v>166</v>
      </c>
      <c r="B1006" s="117"/>
      <c r="C1006" s="117"/>
      <c r="D1006" s="156">
        <f t="shared" si="15"/>
        <v>0</v>
      </c>
    </row>
    <row r="1007" spans="1:4" ht="14.25">
      <c r="A1007" s="168" t="s">
        <v>924</v>
      </c>
      <c r="B1007" s="117"/>
      <c r="C1007" s="117"/>
      <c r="D1007" s="156">
        <f t="shared" si="15"/>
        <v>0</v>
      </c>
    </row>
    <row r="1008" spans="1:4" ht="14.25">
      <c r="A1008" s="168" t="s">
        <v>925</v>
      </c>
      <c r="B1008" s="117">
        <f>SUM(B1009:B1018)</f>
        <v>80</v>
      </c>
      <c r="C1008" s="117">
        <f>SUM(C1009:C1018)</f>
        <v>80</v>
      </c>
      <c r="D1008" s="156">
        <f t="shared" si="15"/>
        <v>0</v>
      </c>
    </row>
    <row r="1009" spans="1:4" ht="14.25">
      <c r="A1009" s="168" t="s">
        <v>164</v>
      </c>
      <c r="B1009" s="158">
        <v>0</v>
      </c>
      <c r="C1009" s="117"/>
      <c r="D1009" s="156">
        <f t="shared" si="15"/>
        <v>0</v>
      </c>
    </row>
    <row r="1010" spans="1:4" ht="14.25">
      <c r="A1010" s="168" t="s">
        <v>165</v>
      </c>
      <c r="B1010" s="158">
        <v>50</v>
      </c>
      <c r="C1010" s="158">
        <v>50</v>
      </c>
      <c r="D1010" s="156">
        <f t="shared" si="15"/>
        <v>0</v>
      </c>
    </row>
    <row r="1011" spans="1:4" ht="14.25">
      <c r="A1011" s="168" t="s">
        <v>166</v>
      </c>
      <c r="B1011" s="158">
        <v>0</v>
      </c>
      <c r="C1011" s="158">
        <v>0</v>
      </c>
      <c r="D1011" s="156">
        <f t="shared" si="15"/>
        <v>0</v>
      </c>
    </row>
    <row r="1012" spans="1:4" ht="14.25">
      <c r="A1012" s="168" t="s">
        <v>926</v>
      </c>
      <c r="B1012" s="158">
        <v>0</v>
      </c>
      <c r="C1012" s="158">
        <v>0</v>
      </c>
      <c r="D1012" s="156">
        <f t="shared" si="15"/>
        <v>0</v>
      </c>
    </row>
    <row r="1013" spans="1:4" ht="14.25">
      <c r="A1013" s="168" t="s">
        <v>928</v>
      </c>
      <c r="B1013" s="158">
        <v>0</v>
      </c>
      <c r="C1013" s="158">
        <v>0</v>
      </c>
      <c r="D1013" s="156">
        <f t="shared" si="15"/>
        <v>0</v>
      </c>
    </row>
    <row r="1014" spans="1:4" ht="14.25">
      <c r="A1014" s="168" t="s">
        <v>1677</v>
      </c>
      <c r="B1014" s="158">
        <v>0</v>
      </c>
      <c r="C1014" s="158">
        <v>0</v>
      </c>
      <c r="D1014" s="156">
        <f t="shared" si="15"/>
        <v>0</v>
      </c>
    </row>
    <row r="1015" spans="1:4" ht="14.25">
      <c r="A1015" s="168" t="s">
        <v>1678</v>
      </c>
      <c r="B1015" s="158">
        <v>0</v>
      </c>
      <c r="C1015" s="158">
        <v>0</v>
      </c>
      <c r="D1015" s="156">
        <f t="shared" si="15"/>
        <v>0</v>
      </c>
    </row>
    <row r="1016" spans="1:4" ht="14.25">
      <c r="A1016" s="168" t="s">
        <v>1679</v>
      </c>
      <c r="B1016" s="158">
        <v>0</v>
      </c>
      <c r="C1016" s="158">
        <v>0</v>
      </c>
      <c r="D1016" s="156">
        <f t="shared" si="15"/>
        <v>0</v>
      </c>
    </row>
    <row r="1017" spans="1:4" ht="14.25">
      <c r="A1017" s="168" t="s">
        <v>173</v>
      </c>
      <c r="B1017" s="158">
        <v>0</v>
      </c>
      <c r="C1017" s="158">
        <v>0</v>
      </c>
      <c r="D1017" s="156">
        <f t="shared" si="15"/>
        <v>0</v>
      </c>
    </row>
    <row r="1018" spans="1:4" ht="14.25">
      <c r="A1018" s="168" t="s">
        <v>934</v>
      </c>
      <c r="B1018" s="158">
        <v>30</v>
      </c>
      <c r="C1018" s="158">
        <v>30</v>
      </c>
      <c r="D1018" s="156">
        <f t="shared" si="15"/>
        <v>0</v>
      </c>
    </row>
    <row r="1019" spans="1:4" ht="14.25">
      <c r="A1019" s="168" t="s">
        <v>935</v>
      </c>
      <c r="B1019" s="117">
        <f>SUM(B1020:B1025)</f>
        <v>0</v>
      </c>
      <c r="C1019" s="117">
        <f>SUM(C1020:C1025)</f>
        <v>0</v>
      </c>
      <c r="D1019" s="156">
        <f t="shared" si="15"/>
        <v>0</v>
      </c>
    </row>
    <row r="1020" spans="1:4" ht="14.25">
      <c r="A1020" s="168" t="s">
        <v>164</v>
      </c>
      <c r="B1020" s="117"/>
      <c r="C1020" s="117"/>
      <c r="D1020" s="156">
        <f t="shared" si="15"/>
        <v>0</v>
      </c>
    </row>
    <row r="1021" spans="1:4" ht="14.25">
      <c r="A1021" s="168" t="s">
        <v>165</v>
      </c>
      <c r="B1021" s="117"/>
      <c r="C1021" s="117"/>
      <c r="D1021" s="156">
        <f t="shared" si="15"/>
        <v>0</v>
      </c>
    </row>
    <row r="1022" spans="1:4" ht="14.25">
      <c r="A1022" s="168" t="s">
        <v>166</v>
      </c>
      <c r="B1022" s="117"/>
      <c r="C1022" s="117"/>
      <c r="D1022" s="156">
        <f t="shared" si="15"/>
        <v>0</v>
      </c>
    </row>
    <row r="1023" spans="1:4" ht="14.25">
      <c r="A1023" s="168" t="s">
        <v>936</v>
      </c>
      <c r="B1023" s="117"/>
      <c r="C1023" s="117"/>
      <c r="D1023" s="156">
        <f t="shared" si="15"/>
        <v>0</v>
      </c>
    </row>
    <row r="1024" spans="1:4" ht="14.25">
      <c r="A1024" s="168" t="s">
        <v>937</v>
      </c>
      <c r="B1024" s="117"/>
      <c r="C1024" s="117"/>
      <c r="D1024" s="156">
        <f t="shared" si="15"/>
        <v>0</v>
      </c>
    </row>
    <row r="1025" spans="1:4" ht="14.25">
      <c r="A1025" s="168" t="s">
        <v>938</v>
      </c>
      <c r="B1025" s="117"/>
      <c r="C1025" s="117"/>
      <c r="D1025" s="156">
        <f t="shared" si="15"/>
        <v>0</v>
      </c>
    </row>
    <row r="1026" spans="1:4" ht="14.25">
      <c r="A1026" s="168" t="s">
        <v>939</v>
      </c>
      <c r="B1026" s="117">
        <f>SUM(B1027:B1033)</f>
        <v>88</v>
      </c>
      <c r="C1026" s="117">
        <f>SUM(C1027:C1033)</f>
        <v>60</v>
      </c>
      <c r="D1026" s="156">
        <f t="shared" si="15"/>
        <v>-0.31818181818181823</v>
      </c>
    </row>
    <row r="1027" spans="1:4" ht="14.25">
      <c r="A1027" s="168" t="s">
        <v>164</v>
      </c>
      <c r="B1027" s="117"/>
      <c r="C1027" s="117"/>
      <c r="D1027" s="156">
        <f t="shared" si="15"/>
        <v>0</v>
      </c>
    </row>
    <row r="1028" spans="1:4" ht="14.25">
      <c r="A1028" s="168" t="s">
        <v>165</v>
      </c>
      <c r="B1028" s="117"/>
      <c r="C1028" s="117"/>
      <c r="D1028" s="156">
        <f t="shared" si="15"/>
        <v>0</v>
      </c>
    </row>
    <row r="1029" spans="1:4" ht="14.25">
      <c r="A1029" s="168" t="s">
        <v>166</v>
      </c>
      <c r="B1029" s="117"/>
      <c r="C1029" s="117"/>
      <c r="D1029" s="156">
        <f aca="true" t="shared" si="16" ref="D1029:D1092">IF(B1029&gt;0,C1029/B1029-1,0)</f>
        <v>0</v>
      </c>
    </row>
    <row r="1030" spans="1:4" ht="14.25">
      <c r="A1030" s="168" t="s">
        <v>940</v>
      </c>
      <c r="B1030" s="117"/>
      <c r="C1030" s="117"/>
      <c r="D1030" s="156">
        <f t="shared" si="16"/>
        <v>0</v>
      </c>
    </row>
    <row r="1031" spans="1:4" ht="14.25">
      <c r="A1031" s="168" t="s">
        <v>941</v>
      </c>
      <c r="B1031" s="117"/>
      <c r="C1031" s="117"/>
      <c r="D1031" s="156">
        <f t="shared" si="16"/>
        <v>0</v>
      </c>
    </row>
    <row r="1032" spans="1:4" ht="14.25">
      <c r="A1032" s="168" t="s">
        <v>1680</v>
      </c>
      <c r="B1032" s="117"/>
      <c r="C1032" s="117"/>
      <c r="D1032" s="156">
        <f t="shared" si="16"/>
        <v>0</v>
      </c>
    </row>
    <row r="1033" spans="1:4" ht="14.25">
      <c r="A1033" s="168" t="s">
        <v>942</v>
      </c>
      <c r="B1033" s="158">
        <v>88</v>
      </c>
      <c r="C1033" s="117">
        <v>60</v>
      </c>
      <c r="D1033" s="156">
        <f t="shared" si="16"/>
        <v>-0.31818181818181823</v>
      </c>
    </row>
    <row r="1034" spans="1:4" ht="14.25">
      <c r="A1034" s="168" t="s">
        <v>943</v>
      </c>
      <c r="B1034" s="117">
        <f>SUM(B1035:B1039)</f>
        <v>60</v>
      </c>
      <c r="C1034" s="117">
        <f>SUM(C1035:C1039)</f>
        <v>60</v>
      </c>
      <c r="D1034" s="156">
        <f t="shared" si="16"/>
        <v>0</v>
      </c>
    </row>
    <row r="1035" spans="1:4" ht="14.25">
      <c r="A1035" s="168" t="s">
        <v>944</v>
      </c>
      <c r="B1035" s="158">
        <v>0</v>
      </c>
      <c r="C1035" s="117"/>
      <c r="D1035" s="156">
        <f t="shared" si="16"/>
        <v>0</v>
      </c>
    </row>
    <row r="1036" spans="1:4" ht="14.25">
      <c r="A1036" s="168" t="s">
        <v>945</v>
      </c>
      <c r="B1036" s="158">
        <v>60</v>
      </c>
      <c r="C1036" s="117">
        <v>60</v>
      </c>
      <c r="D1036" s="156">
        <f t="shared" si="16"/>
        <v>0</v>
      </c>
    </row>
    <row r="1037" spans="1:4" ht="14.25">
      <c r="A1037" s="168" t="s">
        <v>946</v>
      </c>
      <c r="B1037" s="158">
        <v>0</v>
      </c>
      <c r="C1037" s="117"/>
      <c r="D1037" s="156">
        <f t="shared" si="16"/>
        <v>0</v>
      </c>
    </row>
    <row r="1038" spans="1:4" ht="14.25">
      <c r="A1038" s="168" t="s">
        <v>947</v>
      </c>
      <c r="B1038" s="158">
        <v>0</v>
      </c>
      <c r="C1038" s="117"/>
      <c r="D1038" s="156">
        <f t="shared" si="16"/>
        <v>0</v>
      </c>
    </row>
    <row r="1039" spans="1:4" ht="14.25">
      <c r="A1039" s="168" t="s">
        <v>948</v>
      </c>
      <c r="B1039" s="158">
        <v>0</v>
      </c>
      <c r="C1039" s="117"/>
      <c r="D1039" s="156">
        <f t="shared" si="16"/>
        <v>0</v>
      </c>
    </row>
    <row r="1040" spans="1:4" ht="14.25">
      <c r="A1040" s="168" t="s">
        <v>949</v>
      </c>
      <c r="B1040" s="117">
        <f>SUM(B1041:B1059)/2</f>
        <v>216</v>
      </c>
      <c r="C1040" s="117">
        <f>SUM(C1041:C1059)/2</f>
        <v>160</v>
      </c>
      <c r="D1040" s="156">
        <f t="shared" si="16"/>
        <v>-0.2592592592592593</v>
      </c>
    </row>
    <row r="1041" spans="1:4" ht="14.25">
      <c r="A1041" s="168" t="s">
        <v>950</v>
      </c>
      <c r="B1041" s="117">
        <f>SUM(B1042:B1050)</f>
        <v>186</v>
      </c>
      <c r="C1041" s="117">
        <f>SUM(C1042:C1050)</f>
        <v>160</v>
      </c>
      <c r="D1041" s="156">
        <f t="shared" si="16"/>
        <v>-0.13978494623655913</v>
      </c>
    </row>
    <row r="1042" spans="1:4" ht="14.25">
      <c r="A1042" s="168" t="s">
        <v>164</v>
      </c>
      <c r="B1042" s="117"/>
      <c r="C1042" s="117"/>
      <c r="D1042" s="156">
        <f t="shared" si="16"/>
        <v>0</v>
      </c>
    </row>
    <row r="1043" spans="1:4" ht="14.25">
      <c r="A1043" s="168" t="s">
        <v>165</v>
      </c>
      <c r="B1043" s="117"/>
      <c r="C1043" s="117"/>
      <c r="D1043" s="156">
        <f t="shared" si="16"/>
        <v>0</v>
      </c>
    </row>
    <row r="1044" spans="1:4" ht="14.25">
      <c r="A1044" s="168" t="s">
        <v>166</v>
      </c>
      <c r="B1044" s="117"/>
      <c r="C1044" s="117"/>
      <c r="D1044" s="156">
        <f t="shared" si="16"/>
        <v>0</v>
      </c>
    </row>
    <row r="1045" spans="1:4" ht="14.25">
      <c r="A1045" s="168" t="s">
        <v>951</v>
      </c>
      <c r="B1045" s="117"/>
      <c r="C1045" s="117"/>
      <c r="D1045" s="156">
        <f t="shared" si="16"/>
        <v>0</v>
      </c>
    </row>
    <row r="1046" spans="1:4" ht="14.25">
      <c r="A1046" s="168" t="s">
        <v>952</v>
      </c>
      <c r="B1046" s="117"/>
      <c r="C1046" s="117"/>
      <c r="D1046" s="156">
        <f t="shared" si="16"/>
        <v>0</v>
      </c>
    </row>
    <row r="1047" spans="1:4" ht="14.25">
      <c r="A1047" s="168" t="s">
        <v>953</v>
      </c>
      <c r="B1047" s="117"/>
      <c r="C1047" s="117"/>
      <c r="D1047" s="156">
        <f t="shared" si="16"/>
        <v>0</v>
      </c>
    </row>
    <row r="1048" spans="1:4" ht="14.25">
      <c r="A1048" s="168" t="s">
        <v>954</v>
      </c>
      <c r="B1048" s="117"/>
      <c r="C1048" s="117"/>
      <c r="D1048" s="156">
        <f t="shared" si="16"/>
        <v>0</v>
      </c>
    </row>
    <row r="1049" spans="1:4" ht="14.25">
      <c r="A1049" s="168" t="s">
        <v>173</v>
      </c>
      <c r="B1049" s="158">
        <v>51</v>
      </c>
      <c r="C1049" s="158">
        <v>51</v>
      </c>
      <c r="D1049" s="156">
        <f t="shared" si="16"/>
        <v>0</v>
      </c>
    </row>
    <row r="1050" spans="1:4" ht="14.25">
      <c r="A1050" s="168" t="s">
        <v>955</v>
      </c>
      <c r="B1050" s="158">
        <v>135</v>
      </c>
      <c r="C1050" s="158">
        <v>109</v>
      </c>
      <c r="D1050" s="156">
        <f t="shared" si="16"/>
        <v>-0.19259259259259254</v>
      </c>
    </row>
    <row r="1051" spans="1:4" ht="14.25">
      <c r="A1051" s="168" t="s">
        <v>956</v>
      </c>
      <c r="B1051" s="117">
        <f>SUM(B1052:B1056)</f>
        <v>0</v>
      </c>
      <c r="C1051" s="117">
        <f>SUM(C1052:C1056)</f>
        <v>0</v>
      </c>
      <c r="D1051" s="156">
        <f t="shared" si="16"/>
        <v>0</v>
      </c>
    </row>
    <row r="1052" spans="1:4" ht="14.25">
      <c r="A1052" s="168" t="s">
        <v>164</v>
      </c>
      <c r="B1052" s="117"/>
      <c r="C1052" s="117"/>
      <c r="D1052" s="156">
        <f t="shared" si="16"/>
        <v>0</v>
      </c>
    </row>
    <row r="1053" spans="1:4" ht="14.25">
      <c r="A1053" s="168" t="s">
        <v>165</v>
      </c>
      <c r="B1053" s="117"/>
      <c r="C1053" s="117"/>
      <c r="D1053" s="156">
        <f t="shared" si="16"/>
        <v>0</v>
      </c>
    </row>
    <row r="1054" spans="1:4" ht="14.25">
      <c r="A1054" s="168" t="s">
        <v>166</v>
      </c>
      <c r="B1054" s="117"/>
      <c r="C1054" s="117"/>
      <c r="D1054" s="156">
        <f t="shared" si="16"/>
        <v>0</v>
      </c>
    </row>
    <row r="1055" spans="1:4" ht="14.25">
      <c r="A1055" s="168" t="s">
        <v>957</v>
      </c>
      <c r="B1055" s="117"/>
      <c r="C1055" s="117"/>
      <c r="D1055" s="156">
        <f t="shared" si="16"/>
        <v>0</v>
      </c>
    </row>
    <row r="1056" spans="1:4" ht="14.25">
      <c r="A1056" s="168" t="s">
        <v>958</v>
      </c>
      <c r="B1056" s="117"/>
      <c r="C1056" s="117"/>
      <c r="D1056" s="156">
        <f t="shared" si="16"/>
        <v>0</v>
      </c>
    </row>
    <row r="1057" spans="1:4" ht="14.25">
      <c r="A1057" s="168" t="s">
        <v>959</v>
      </c>
      <c r="B1057" s="117">
        <f>SUM(B1058:B1059)</f>
        <v>30</v>
      </c>
      <c r="C1057" s="117">
        <f>SUM(C1058:C1059)</f>
        <v>0</v>
      </c>
      <c r="D1057" s="156">
        <f t="shared" si="16"/>
        <v>-1</v>
      </c>
    </row>
    <row r="1058" spans="1:4" ht="14.25">
      <c r="A1058" s="168" t="s">
        <v>960</v>
      </c>
      <c r="B1058" s="158">
        <v>0</v>
      </c>
      <c r="C1058" s="117"/>
      <c r="D1058" s="156">
        <f t="shared" si="16"/>
        <v>0</v>
      </c>
    </row>
    <row r="1059" spans="1:4" ht="14.25">
      <c r="A1059" s="168" t="s">
        <v>1681</v>
      </c>
      <c r="B1059" s="158">
        <v>30</v>
      </c>
      <c r="C1059" s="117"/>
      <c r="D1059" s="156">
        <f t="shared" si="16"/>
        <v>-1</v>
      </c>
    </row>
    <row r="1060" spans="1:4" ht="14.25">
      <c r="A1060" s="168" t="s">
        <v>961</v>
      </c>
      <c r="B1060" s="117">
        <f>SUM(B1061:B1089)/2</f>
        <v>83</v>
      </c>
      <c r="C1060" s="117">
        <f>SUM(C1061:C1089)/2</f>
        <v>15</v>
      </c>
      <c r="D1060" s="156">
        <f t="shared" si="16"/>
        <v>-0.8192771084337349</v>
      </c>
    </row>
    <row r="1061" spans="1:4" ht="14.25">
      <c r="A1061" s="168" t="s">
        <v>962</v>
      </c>
      <c r="B1061" s="117">
        <f>SUM(B1062:B1067)</f>
        <v>40</v>
      </c>
      <c r="C1061" s="117">
        <f>SUM(C1062:C1067)</f>
        <v>0</v>
      </c>
      <c r="D1061" s="156">
        <f t="shared" si="16"/>
        <v>-1</v>
      </c>
    </row>
    <row r="1062" spans="1:4" ht="14.25">
      <c r="A1062" s="168" t="s">
        <v>164</v>
      </c>
      <c r="B1062" s="117"/>
      <c r="C1062" s="117"/>
      <c r="D1062" s="156">
        <f t="shared" si="16"/>
        <v>0</v>
      </c>
    </row>
    <row r="1063" spans="1:4" ht="14.25">
      <c r="A1063" s="168" t="s">
        <v>165</v>
      </c>
      <c r="B1063" s="117"/>
      <c r="C1063" s="117"/>
      <c r="D1063" s="156">
        <f t="shared" si="16"/>
        <v>0</v>
      </c>
    </row>
    <row r="1064" spans="1:4" ht="14.25">
      <c r="A1064" s="168" t="s">
        <v>166</v>
      </c>
      <c r="B1064" s="117"/>
      <c r="C1064" s="117"/>
      <c r="D1064" s="156">
        <f t="shared" si="16"/>
        <v>0</v>
      </c>
    </row>
    <row r="1065" spans="1:4" ht="14.25">
      <c r="A1065" s="168" t="s">
        <v>963</v>
      </c>
      <c r="B1065" s="117"/>
      <c r="C1065" s="117"/>
      <c r="D1065" s="156">
        <f t="shared" si="16"/>
        <v>0</v>
      </c>
    </row>
    <row r="1066" spans="1:4" ht="14.25">
      <c r="A1066" s="168" t="s">
        <v>173</v>
      </c>
      <c r="B1066" s="117"/>
      <c r="C1066" s="117"/>
      <c r="D1066" s="156">
        <f t="shared" si="16"/>
        <v>0</v>
      </c>
    </row>
    <row r="1067" spans="1:4" ht="14.25">
      <c r="A1067" s="168" t="s">
        <v>964</v>
      </c>
      <c r="B1067" s="158">
        <v>40</v>
      </c>
      <c r="C1067" s="117"/>
      <c r="D1067" s="156">
        <f t="shared" si="16"/>
        <v>-1</v>
      </c>
    </row>
    <row r="1068" spans="1:4" ht="14.25">
      <c r="A1068" s="168" t="s">
        <v>1682</v>
      </c>
      <c r="B1068" s="117">
        <f>SUM(B1069:B1077)</f>
        <v>0</v>
      </c>
      <c r="C1068" s="117">
        <f>SUM(C1069:C1077)</f>
        <v>0</v>
      </c>
      <c r="D1068" s="156">
        <f t="shared" si="16"/>
        <v>0</v>
      </c>
    </row>
    <row r="1069" spans="1:4" ht="14.25">
      <c r="A1069" s="168" t="s">
        <v>1683</v>
      </c>
      <c r="B1069" s="117"/>
      <c r="C1069" s="117"/>
      <c r="D1069" s="156">
        <f t="shared" si="16"/>
        <v>0</v>
      </c>
    </row>
    <row r="1070" spans="1:4" ht="14.25">
      <c r="A1070" s="168" t="s">
        <v>1684</v>
      </c>
      <c r="B1070" s="117"/>
      <c r="C1070" s="117"/>
      <c r="D1070" s="156">
        <f t="shared" si="16"/>
        <v>0</v>
      </c>
    </row>
    <row r="1071" spans="1:4" ht="14.25">
      <c r="A1071" s="168" t="s">
        <v>1685</v>
      </c>
      <c r="B1071" s="117"/>
      <c r="C1071" s="117"/>
      <c r="D1071" s="156">
        <f t="shared" si="16"/>
        <v>0</v>
      </c>
    </row>
    <row r="1072" spans="1:4" ht="14.25">
      <c r="A1072" s="168" t="s">
        <v>1686</v>
      </c>
      <c r="B1072" s="117"/>
      <c r="C1072" s="117"/>
      <c r="D1072" s="156">
        <f t="shared" si="16"/>
        <v>0</v>
      </c>
    </row>
    <row r="1073" spans="1:4" ht="14.25">
      <c r="A1073" s="168" t="s">
        <v>1687</v>
      </c>
      <c r="B1073" s="117"/>
      <c r="C1073" s="117"/>
      <c r="D1073" s="156">
        <f t="shared" si="16"/>
        <v>0</v>
      </c>
    </row>
    <row r="1074" spans="1:4" ht="14.25">
      <c r="A1074" s="168" t="s">
        <v>1688</v>
      </c>
      <c r="B1074" s="117"/>
      <c r="C1074" s="117"/>
      <c r="D1074" s="156">
        <f t="shared" si="16"/>
        <v>0</v>
      </c>
    </row>
    <row r="1075" spans="1:4" ht="14.25">
      <c r="A1075" s="168" t="s">
        <v>1689</v>
      </c>
      <c r="B1075" s="117"/>
      <c r="C1075" s="117"/>
      <c r="D1075" s="156">
        <f t="shared" si="16"/>
        <v>0</v>
      </c>
    </row>
    <row r="1076" spans="1:4" ht="14.25">
      <c r="A1076" s="168" t="s">
        <v>1690</v>
      </c>
      <c r="B1076" s="117"/>
      <c r="C1076" s="117"/>
      <c r="D1076" s="156">
        <f t="shared" si="16"/>
        <v>0</v>
      </c>
    </row>
    <row r="1077" spans="1:4" ht="14.25">
      <c r="A1077" s="168" t="s">
        <v>1691</v>
      </c>
      <c r="B1077" s="117"/>
      <c r="C1077" s="117"/>
      <c r="D1077" s="156">
        <f t="shared" si="16"/>
        <v>0</v>
      </c>
    </row>
    <row r="1078" spans="1:4" ht="14.25">
      <c r="A1078" s="168" t="s">
        <v>965</v>
      </c>
      <c r="B1078" s="117">
        <f>SUM(B1079:B1083)</f>
        <v>17</v>
      </c>
      <c r="C1078" s="117">
        <f>SUM(C1079:C1083)</f>
        <v>0</v>
      </c>
      <c r="D1078" s="156">
        <f t="shared" si="16"/>
        <v>-1</v>
      </c>
    </row>
    <row r="1079" spans="1:4" ht="14.25">
      <c r="A1079" s="168" t="s">
        <v>966</v>
      </c>
      <c r="B1079" s="158">
        <v>0</v>
      </c>
      <c r="C1079" s="117"/>
      <c r="D1079" s="156">
        <f t="shared" si="16"/>
        <v>0</v>
      </c>
    </row>
    <row r="1080" spans="1:4" ht="14.25">
      <c r="A1080" s="50" t="s">
        <v>967</v>
      </c>
      <c r="B1080" s="158">
        <v>17</v>
      </c>
      <c r="C1080" s="117"/>
      <c r="D1080" s="156">
        <f t="shared" si="16"/>
        <v>-1</v>
      </c>
    </row>
    <row r="1081" spans="1:4" ht="14.25">
      <c r="A1081" s="168" t="s">
        <v>968</v>
      </c>
      <c r="B1081" s="158">
        <v>0</v>
      </c>
      <c r="C1081" s="117"/>
      <c r="D1081" s="156">
        <f t="shared" si="16"/>
        <v>0</v>
      </c>
    </row>
    <row r="1082" spans="1:4" ht="14.25">
      <c r="A1082" s="168" t="s">
        <v>969</v>
      </c>
      <c r="B1082" s="158">
        <v>0</v>
      </c>
      <c r="C1082" s="117"/>
      <c r="D1082" s="156">
        <f t="shared" si="16"/>
        <v>0</v>
      </c>
    </row>
    <row r="1083" spans="1:4" ht="14.25">
      <c r="A1083" s="168" t="s">
        <v>970</v>
      </c>
      <c r="B1083" s="158">
        <v>0</v>
      </c>
      <c r="C1083" s="117"/>
      <c r="D1083" s="156">
        <f t="shared" si="16"/>
        <v>0</v>
      </c>
    </row>
    <row r="1084" spans="1:4" ht="14.25">
      <c r="A1084" s="168" t="s">
        <v>1692</v>
      </c>
      <c r="B1084" s="117">
        <f>SUM(B1085:B1086)</f>
        <v>0</v>
      </c>
      <c r="C1084" s="117">
        <f>SUM(C1085:C1086)</f>
        <v>0</v>
      </c>
      <c r="D1084" s="156">
        <f t="shared" si="16"/>
        <v>0</v>
      </c>
    </row>
    <row r="1085" spans="1:4" ht="14.25">
      <c r="A1085" s="168" t="s">
        <v>1693</v>
      </c>
      <c r="B1085" s="117"/>
      <c r="C1085" s="117"/>
      <c r="D1085" s="156">
        <f t="shared" si="16"/>
        <v>0</v>
      </c>
    </row>
    <row r="1086" spans="1:4" ht="14.25">
      <c r="A1086" s="168" t="s">
        <v>1694</v>
      </c>
      <c r="B1086" s="117"/>
      <c r="C1086" s="117"/>
      <c r="D1086" s="156">
        <f t="shared" si="16"/>
        <v>0</v>
      </c>
    </row>
    <row r="1087" spans="1:4" ht="14.25">
      <c r="A1087" s="168" t="s">
        <v>971</v>
      </c>
      <c r="B1087" s="117">
        <f>SUM(B1088:B1089)</f>
        <v>26</v>
      </c>
      <c r="C1087" s="117">
        <f>SUM(C1088:C1089)</f>
        <v>15</v>
      </c>
      <c r="D1087" s="156">
        <f t="shared" si="16"/>
        <v>-0.42307692307692313</v>
      </c>
    </row>
    <row r="1088" spans="1:4" ht="14.25">
      <c r="A1088" s="168" t="s">
        <v>1695</v>
      </c>
      <c r="B1088" s="117"/>
      <c r="C1088" s="117"/>
      <c r="D1088" s="156">
        <f t="shared" si="16"/>
        <v>0</v>
      </c>
    </row>
    <row r="1089" spans="1:4" ht="14.25">
      <c r="A1089" s="168" t="s">
        <v>1696</v>
      </c>
      <c r="B1089" s="158">
        <v>26</v>
      </c>
      <c r="C1089" s="117">
        <v>15</v>
      </c>
      <c r="D1089" s="156">
        <f t="shared" si="16"/>
        <v>-0.42307692307692313</v>
      </c>
    </row>
    <row r="1090" spans="1:4" ht="14.25">
      <c r="A1090" s="168" t="s">
        <v>972</v>
      </c>
      <c r="B1090" s="117">
        <f>SUM(B1091:B1099)</f>
        <v>0</v>
      </c>
      <c r="C1090" s="117">
        <f>SUM(C1091:C1099)</f>
        <v>0</v>
      </c>
      <c r="D1090" s="156">
        <f t="shared" si="16"/>
        <v>0</v>
      </c>
    </row>
    <row r="1091" spans="1:4" ht="14.25">
      <c r="A1091" s="168" t="s">
        <v>973</v>
      </c>
      <c r="B1091" s="117"/>
      <c r="C1091" s="117"/>
      <c r="D1091" s="156">
        <f t="shared" si="16"/>
        <v>0</v>
      </c>
    </row>
    <row r="1092" spans="1:4" ht="14.25">
      <c r="A1092" s="168" t="s">
        <v>974</v>
      </c>
      <c r="B1092" s="117"/>
      <c r="C1092" s="117"/>
      <c r="D1092" s="156">
        <f t="shared" si="16"/>
        <v>0</v>
      </c>
    </row>
    <row r="1093" spans="1:4" ht="14.25">
      <c r="A1093" s="168" t="s">
        <v>975</v>
      </c>
      <c r="B1093" s="117"/>
      <c r="C1093" s="117"/>
      <c r="D1093" s="156">
        <f aca="true" t="shared" si="17" ref="D1093:D1156">IF(B1093&gt;0,C1093/B1093-1,0)</f>
        <v>0</v>
      </c>
    </row>
    <row r="1094" spans="1:4" ht="14.25">
      <c r="A1094" s="168" t="s">
        <v>976</v>
      </c>
      <c r="B1094" s="117"/>
      <c r="C1094" s="117"/>
      <c r="D1094" s="156">
        <f t="shared" si="17"/>
        <v>0</v>
      </c>
    </row>
    <row r="1095" spans="1:4" ht="14.25">
      <c r="A1095" s="168" t="s">
        <v>977</v>
      </c>
      <c r="B1095" s="117"/>
      <c r="C1095" s="117"/>
      <c r="D1095" s="156">
        <f t="shared" si="17"/>
        <v>0</v>
      </c>
    </row>
    <row r="1096" spans="1:4" ht="14.25">
      <c r="A1096" s="168" t="s">
        <v>978</v>
      </c>
      <c r="B1096" s="117"/>
      <c r="C1096" s="117"/>
      <c r="D1096" s="156">
        <f t="shared" si="17"/>
        <v>0</v>
      </c>
    </row>
    <row r="1097" spans="1:4" ht="14.25">
      <c r="A1097" s="168" t="s">
        <v>979</v>
      </c>
      <c r="B1097" s="117"/>
      <c r="C1097" s="117"/>
      <c r="D1097" s="156">
        <f t="shared" si="17"/>
        <v>0</v>
      </c>
    </row>
    <row r="1098" spans="1:4" ht="14.25">
      <c r="A1098" s="168" t="s">
        <v>980</v>
      </c>
      <c r="B1098" s="117"/>
      <c r="C1098" s="117"/>
      <c r="D1098" s="156">
        <f t="shared" si="17"/>
        <v>0</v>
      </c>
    </row>
    <row r="1099" spans="1:4" ht="14.25">
      <c r="A1099" s="168" t="s">
        <v>981</v>
      </c>
      <c r="B1099" s="117"/>
      <c r="C1099" s="117"/>
      <c r="D1099" s="156">
        <f t="shared" si="17"/>
        <v>0</v>
      </c>
    </row>
    <row r="1100" spans="1:4" ht="14.25">
      <c r="A1100" s="168" t="s">
        <v>982</v>
      </c>
      <c r="B1100" s="117">
        <f>SUM(B1101,B1128,B1143)</f>
        <v>1315</v>
      </c>
      <c r="C1100" s="117">
        <f>SUM(C1101,C1128,C1143)</f>
        <v>881</v>
      </c>
      <c r="D1100" s="156">
        <f t="shared" si="17"/>
        <v>-0.3300380228136882</v>
      </c>
    </row>
    <row r="1101" spans="1:4" ht="14.25">
      <c r="A1101" s="168" t="s">
        <v>983</v>
      </c>
      <c r="B1101" s="117">
        <f>SUM(B1102:B1127)</f>
        <v>1245</v>
      </c>
      <c r="C1101" s="117">
        <f>SUM(C1102:C1127)</f>
        <v>823</v>
      </c>
      <c r="D1101" s="156">
        <f t="shared" si="17"/>
        <v>-0.33895582329317264</v>
      </c>
    </row>
    <row r="1102" spans="1:4" ht="14.25">
      <c r="A1102" s="168" t="s">
        <v>164</v>
      </c>
      <c r="B1102" s="158">
        <v>1099</v>
      </c>
      <c r="C1102" s="117">
        <v>758</v>
      </c>
      <c r="D1102" s="156">
        <f t="shared" si="17"/>
        <v>-0.31028207461328483</v>
      </c>
    </row>
    <row r="1103" spans="1:4" ht="14.25">
      <c r="A1103" s="168" t="s">
        <v>165</v>
      </c>
      <c r="B1103" s="158">
        <v>0</v>
      </c>
      <c r="C1103" s="117"/>
      <c r="D1103" s="156">
        <f t="shared" si="17"/>
        <v>0</v>
      </c>
    </row>
    <row r="1104" spans="1:4" ht="14.25">
      <c r="A1104" s="168" t="s">
        <v>166</v>
      </c>
      <c r="B1104" s="158">
        <v>0</v>
      </c>
      <c r="C1104" s="117"/>
      <c r="D1104" s="156">
        <f t="shared" si="17"/>
        <v>0</v>
      </c>
    </row>
    <row r="1105" spans="1:4" ht="14.25">
      <c r="A1105" s="168" t="s">
        <v>984</v>
      </c>
      <c r="B1105" s="158">
        <v>0</v>
      </c>
      <c r="C1105" s="117"/>
      <c r="D1105" s="156">
        <f t="shared" si="17"/>
        <v>0</v>
      </c>
    </row>
    <row r="1106" spans="1:4" ht="14.25">
      <c r="A1106" s="168" t="s">
        <v>985</v>
      </c>
      <c r="B1106" s="158">
        <v>0</v>
      </c>
      <c r="C1106" s="117"/>
      <c r="D1106" s="156">
        <f t="shared" si="17"/>
        <v>0</v>
      </c>
    </row>
    <row r="1107" spans="1:4" ht="14.25">
      <c r="A1107" s="168" t="s">
        <v>986</v>
      </c>
      <c r="B1107" s="158">
        <v>0</v>
      </c>
      <c r="C1107" s="117"/>
      <c r="D1107" s="156">
        <f t="shared" si="17"/>
        <v>0</v>
      </c>
    </row>
    <row r="1108" spans="1:4" ht="14.25">
      <c r="A1108" s="168" t="s">
        <v>987</v>
      </c>
      <c r="B1108" s="158">
        <v>0</v>
      </c>
      <c r="C1108" s="117"/>
      <c r="D1108" s="156">
        <f t="shared" si="17"/>
        <v>0</v>
      </c>
    </row>
    <row r="1109" spans="1:4" ht="14.25">
      <c r="A1109" s="168" t="s">
        <v>988</v>
      </c>
      <c r="B1109" s="158">
        <v>0</v>
      </c>
      <c r="C1109" s="117"/>
      <c r="D1109" s="156">
        <f t="shared" si="17"/>
        <v>0</v>
      </c>
    </row>
    <row r="1110" spans="1:4" ht="14.25">
      <c r="A1110" s="168" t="s">
        <v>989</v>
      </c>
      <c r="B1110" s="158">
        <v>0</v>
      </c>
      <c r="C1110" s="117"/>
      <c r="D1110" s="156">
        <f t="shared" si="17"/>
        <v>0</v>
      </c>
    </row>
    <row r="1111" spans="1:4" ht="14.25">
      <c r="A1111" s="168" t="s">
        <v>990</v>
      </c>
      <c r="B1111" s="158">
        <v>0</v>
      </c>
      <c r="C1111" s="117"/>
      <c r="D1111" s="156">
        <f t="shared" si="17"/>
        <v>0</v>
      </c>
    </row>
    <row r="1112" spans="1:4" ht="14.25">
      <c r="A1112" s="168" t="s">
        <v>991</v>
      </c>
      <c r="B1112" s="158">
        <v>0</v>
      </c>
      <c r="C1112" s="117"/>
      <c r="D1112" s="156">
        <f t="shared" si="17"/>
        <v>0</v>
      </c>
    </row>
    <row r="1113" spans="1:4" ht="14.25">
      <c r="A1113" s="168" t="s">
        <v>992</v>
      </c>
      <c r="B1113" s="158">
        <v>0</v>
      </c>
      <c r="C1113" s="117"/>
      <c r="D1113" s="156">
        <f t="shared" si="17"/>
        <v>0</v>
      </c>
    </row>
    <row r="1114" spans="1:4" ht="14.25">
      <c r="A1114" s="168" t="s">
        <v>993</v>
      </c>
      <c r="B1114" s="158">
        <v>0</v>
      </c>
      <c r="C1114" s="117"/>
      <c r="D1114" s="156">
        <f t="shared" si="17"/>
        <v>0</v>
      </c>
    </row>
    <row r="1115" spans="1:4" ht="14.25">
      <c r="A1115" s="168" t="s">
        <v>994</v>
      </c>
      <c r="B1115" s="158">
        <v>0</v>
      </c>
      <c r="C1115" s="117"/>
      <c r="D1115" s="156">
        <f t="shared" si="17"/>
        <v>0</v>
      </c>
    </row>
    <row r="1116" spans="1:4" ht="14.25">
      <c r="A1116" s="168" t="s">
        <v>995</v>
      </c>
      <c r="B1116" s="158">
        <v>0</v>
      </c>
      <c r="C1116" s="117"/>
      <c r="D1116" s="156">
        <f t="shared" si="17"/>
        <v>0</v>
      </c>
    </row>
    <row r="1117" spans="1:4" ht="14.25">
      <c r="A1117" s="168" t="s">
        <v>996</v>
      </c>
      <c r="B1117" s="158">
        <v>0</v>
      </c>
      <c r="C1117" s="117"/>
      <c r="D1117" s="156">
        <f t="shared" si="17"/>
        <v>0</v>
      </c>
    </row>
    <row r="1118" spans="1:4" ht="14.25">
      <c r="A1118" s="168" t="s">
        <v>997</v>
      </c>
      <c r="B1118" s="158">
        <v>0</v>
      </c>
      <c r="C1118" s="117"/>
      <c r="D1118" s="156">
        <f t="shared" si="17"/>
        <v>0</v>
      </c>
    </row>
    <row r="1119" spans="1:4" ht="14.25">
      <c r="A1119" s="168" t="s">
        <v>998</v>
      </c>
      <c r="B1119" s="158">
        <v>0</v>
      </c>
      <c r="C1119" s="117"/>
      <c r="D1119" s="156">
        <f t="shared" si="17"/>
        <v>0</v>
      </c>
    </row>
    <row r="1120" spans="1:4" ht="14.25">
      <c r="A1120" s="168" t="s">
        <v>999</v>
      </c>
      <c r="B1120" s="158">
        <v>0</v>
      </c>
      <c r="C1120" s="117"/>
      <c r="D1120" s="156">
        <f t="shared" si="17"/>
        <v>0</v>
      </c>
    </row>
    <row r="1121" spans="1:4" ht="14.25">
      <c r="A1121" s="168" t="s">
        <v>1000</v>
      </c>
      <c r="B1121" s="158">
        <v>0</v>
      </c>
      <c r="C1121" s="117"/>
      <c r="D1121" s="156">
        <f t="shared" si="17"/>
        <v>0</v>
      </c>
    </row>
    <row r="1122" spans="1:4" ht="14.25">
      <c r="A1122" s="168" t="s">
        <v>1001</v>
      </c>
      <c r="B1122" s="158">
        <v>0</v>
      </c>
      <c r="C1122" s="117"/>
      <c r="D1122" s="156">
        <f t="shared" si="17"/>
        <v>0</v>
      </c>
    </row>
    <row r="1123" spans="1:4" ht="14.25">
      <c r="A1123" s="168" t="s">
        <v>1002</v>
      </c>
      <c r="B1123" s="158">
        <v>0</v>
      </c>
      <c r="C1123" s="117"/>
      <c r="D1123" s="156">
        <f t="shared" si="17"/>
        <v>0</v>
      </c>
    </row>
    <row r="1124" spans="1:4" ht="14.25">
      <c r="A1124" s="168" t="s">
        <v>1003</v>
      </c>
      <c r="B1124" s="158">
        <v>0</v>
      </c>
      <c r="C1124" s="117"/>
      <c r="D1124" s="156">
        <f t="shared" si="17"/>
        <v>0</v>
      </c>
    </row>
    <row r="1125" spans="1:4" ht="14.25">
      <c r="A1125" s="168" t="s">
        <v>1004</v>
      </c>
      <c r="B1125" s="158">
        <v>0</v>
      </c>
      <c r="C1125" s="117"/>
      <c r="D1125" s="156">
        <f t="shared" si="17"/>
        <v>0</v>
      </c>
    </row>
    <row r="1126" spans="1:4" ht="14.25">
      <c r="A1126" s="168" t="s">
        <v>173</v>
      </c>
      <c r="B1126" s="158">
        <v>0</v>
      </c>
      <c r="C1126" s="117"/>
      <c r="D1126" s="156">
        <f t="shared" si="17"/>
        <v>0</v>
      </c>
    </row>
    <row r="1127" spans="1:4" ht="14.25">
      <c r="A1127" s="168" t="s">
        <v>1005</v>
      </c>
      <c r="B1127" s="158">
        <v>146</v>
      </c>
      <c r="C1127" s="117">
        <v>65</v>
      </c>
      <c r="D1127" s="156">
        <f t="shared" si="17"/>
        <v>-0.5547945205479452</v>
      </c>
    </row>
    <row r="1128" spans="1:4" ht="14.25">
      <c r="A1128" s="168" t="s">
        <v>1006</v>
      </c>
      <c r="B1128" s="117">
        <f>SUM(B1129:B1142)</f>
        <v>70</v>
      </c>
      <c r="C1128" s="117">
        <f>SUM(C1129:C1142)</f>
        <v>58</v>
      </c>
      <c r="D1128" s="156">
        <f t="shared" si="17"/>
        <v>-0.17142857142857137</v>
      </c>
    </row>
    <row r="1129" spans="1:4" ht="14.25">
      <c r="A1129" s="168" t="s">
        <v>164</v>
      </c>
      <c r="B1129" s="158">
        <v>0</v>
      </c>
      <c r="C1129" s="117"/>
      <c r="D1129" s="156">
        <f t="shared" si="17"/>
        <v>0</v>
      </c>
    </row>
    <row r="1130" spans="1:4" ht="14.25">
      <c r="A1130" s="168" t="s">
        <v>165</v>
      </c>
      <c r="B1130" s="158">
        <v>0</v>
      </c>
      <c r="C1130" s="117"/>
      <c r="D1130" s="156">
        <f t="shared" si="17"/>
        <v>0</v>
      </c>
    </row>
    <row r="1131" spans="1:4" ht="14.25">
      <c r="A1131" s="168" t="s">
        <v>166</v>
      </c>
      <c r="B1131" s="158">
        <v>0</v>
      </c>
      <c r="C1131" s="117"/>
      <c r="D1131" s="156">
        <f t="shared" si="17"/>
        <v>0</v>
      </c>
    </row>
    <row r="1132" spans="1:4" ht="14.25">
      <c r="A1132" s="168" t="s">
        <v>1007</v>
      </c>
      <c r="B1132" s="158">
        <v>40</v>
      </c>
      <c r="C1132" s="117">
        <v>40</v>
      </c>
      <c r="D1132" s="156">
        <f t="shared" si="17"/>
        <v>0</v>
      </c>
    </row>
    <row r="1133" spans="1:4" ht="14.25">
      <c r="A1133" s="168" t="s">
        <v>1008</v>
      </c>
      <c r="B1133" s="158">
        <v>0</v>
      </c>
      <c r="C1133" s="117"/>
      <c r="D1133" s="156">
        <f t="shared" si="17"/>
        <v>0</v>
      </c>
    </row>
    <row r="1134" spans="1:4" ht="14.25">
      <c r="A1134" s="168" t="s">
        <v>1009</v>
      </c>
      <c r="B1134" s="158">
        <v>0</v>
      </c>
      <c r="C1134" s="117"/>
      <c r="D1134" s="156">
        <f t="shared" si="17"/>
        <v>0</v>
      </c>
    </row>
    <row r="1135" spans="1:4" ht="14.25">
      <c r="A1135" s="168" t="s">
        <v>1010</v>
      </c>
      <c r="B1135" s="158">
        <v>20</v>
      </c>
      <c r="C1135" s="117">
        <v>8</v>
      </c>
      <c r="D1135" s="156">
        <f t="shared" si="17"/>
        <v>-0.6</v>
      </c>
    </row>
    <row r="1136" spans="1:4" ht="14.25">
      <c r="A1136" s="168" t="s">
        <v>1011</v>
      </c>
      <c r="B1136" s="158">
        <v>10</v>
      </c>
      <c r="C1136" s="117">
        <v>10</v>
      </c>
      <c r="D1136" s="156">
        <f t="shared" si="17"/>
        <v>0</v>
      </c>
    </row>
    <row r="1137" spans="1:4" ht="14.25">
      <c r="A1137" s="168" t="s">
        <v>1012</v>
      </c>
      <c r="B1137" s="158">
        <v>0</v>
      </c>
      <c r="C1137" s="117"/>
      <c r="D1137" s="156">
        <f t="shared" si="17"/>
        <v>0</v>
      </c>
    </row>
    <row r="1138" spans="1:4" ht="14.25">
      <c r="A1138" s="168" t="s">
        <v>1013</v>
      </c>
      <c r="B1138" s="158">
        <v>0</v>
      </c>
      <c r="C1138" s="117"/>
      <c r="D1138" s="156">
        <f t="shared" si="17"/>
        <v>0</v>
      </c>
    </row>
    <row r="1139" spans="1:4" ht="14.25">
      <c r="A1139" s="168" t="s">
        <v>1014</v>
      </c>
      <c r="B1139" s="158">
        <v>0</v>
      </c>
      <c r="C1139" s="117"/>
      <c r="D1139" s="156">
        <f t="shared" si="17"/>
        <v>0</v>
      </c>
    </row>
    <row r="1140" spans="1:4" ht="14.25">
      <c r="A1140" s="168" t="s">
        <v>1015</v>
      </c>
      <c r="B1140" s="158">
        <v>0</v>
      </c>
      <c r="C1140" s="117"/>
      <c r="D1140" s="156">
        <f t="shared" si="17"/>
        <v>0</v>
      </c>
    </row>
    <row r="1141" spans="1:4" ht="14.25">
      <c r="A1141" s="168" t="s">
        <v>1016</v>
      </c>
      <c r="B1141" s="158">
        <v>0</v>
      </c>
      <c r="C1141" s="117"/>
      <c r="D1141" s="156">
        <f t="shared" si="17"/>
        <v>0</v>
      </c>
    </row>
    <row r="1142" spans="1:4" ht="14.25">
      <c r="A1142" s="168" t="s">
        <v>1017</v>
      </c>
      <c r="B1142" s="158">
        <v>0</v>
      </c>
      <c r="C1142" s="117"/>
      <c r="D1142" s="156">
        <f t="shared" si="17"/>
        <v>0</v>
      </c>
    </row>
    <row r="1143" spans="1:4" ht="14.25">
      <c r="A1143" s="168" t="s">
        <v>1018</v>
      </c>
      <c r="B1143" s="117"/>
      <c r="C1143" s="117"/>
      <c r="D1143" s="156">
        <f t="shared" si="17"/>
        <v>0</v>
      </c>
    </row>
    <row r="1144" spans="1:4" ht="14.25">
      <c r="A1144" s="168" t="s">
        <v>1019</v>
      </c>
      <c r="B1144" s="117">
        <f>SUM(B1145:B1163)/2</f>
        <v>13522</v>
      </c>
      <c r="C1144" s="117">
        <f>SUM(C1145:C1163)/2</f>
        <v>6621</v>
      </c>
      <c r="D1144" s="156">
        <f t="shared" si="17"/>
        <v>-0.510353498003254</v>
      </c>
    </row>
    <row r="1145" spans="1:4" ht="14.25">
      <c r="A1145" s="168" t="s">
        <v>1020</v>
      </c>
      <c r="B1145" s="117">
        <f>SUM(B1146:B1155)</f>
        <v>13522</v>
      </c>
      <c r="C1145" s="117">
        <f>SUM(C1146:C1155)</f>
        <v>6621</v>
      </c>
      <c r="D1145" s="156">
        <f t="shared" si="17"/>
        <v>-0.510353498003254</v>
      </c>
    </row>
    <row r="1146" spans="1:4" ht="14.25">
      <c r="A1146" s="168" t="s">
        <v>1021</v>
      </c>
      <c r="B1146" s="158">
        <v>0</v>
      </c>
      <c r="C1146" s="42">
        <v>0</v>
      </c>
      <c r="D1146" s="156">
        <f t="shared" si="17"/>
        <v>0</v>
      </c>
    </row>
    <row r="1147" spans="1:4" ht="14.25">
      <c r="A1147" s="168" t="s">
        <v>1022</v>
      </c>
      <c r="B1147" s="158">
        <v>0</v>
      </c>
      <c r="C1147" s="42">
        <v>0</v>
      </c>
      <c r="D1147" s="156">
        <f t="shared" si="17"/>
        <v>0</v>
      </c>
    </row>
    <row r="1148" spans="1:4" ht="14.25">
      <c r="A1148" s="168" t="s">
        <v>1023</v>
      </c>
      <c r="B1148" s="158">
        <v>582</v>
      </c>
      <c r="C1148" s="42">
        <v>582</v>
      </c>
      <c r="D1148" s="156">
        <f t="shared" si="17"/>
        <v>0</v>
      </c>
    </row>
    <row r="1149" spans="1:4" ht="14.25">
      <c r="A1149" s="168" t="s">
        <v>1024</v>
      </c>
      <c r="B1149" s="158">
        <v>0</v>
      </c>
      <c r="C1149" s="42">
        <v>0</v>
      </c>
      <c r="D1149" s="156">
        <f t="shared" si="17"/>
        <v>0</v>
      </c>
    </row>
    <row r="1150" spans="1:4" ht="14.25">
      <c r="A1150" s="168" t="s">
        <v>1025</v>
      </c>
      <c r="B1150" s="158">
        <v>6863</v>
      </c>
      <c r="C1150" s="42">
        <v>2000</v>
      </c>
      <c r="D1150" s="156">
        <f t="shared" si="17"/>
        <v>-0.708582252659187</v>
      </c>
    </row>
    <row r="1151" spans="1:4" ht="14.25">
      <c r="A1151" s="168" t="s">
        <v>1026</v>
      </c>
      <c r="B1151" s="158">
        <v>0</v>
      </c>
      <c r="C1151" s="42">
        <v>0</v>
      </c>
      <c r="D1151" s="156">
        <f t="shared" si="17"/>
        <v>0</v>
      </c>
    </row>
    <row r="1152" spans="1:4" ht="14.25">
      <c r="A1152" s="168" t="s">
        <v>1027</v>
      </c>
      <c r="B1152" s="158">
        <v>0</v>
      </c>
      <c r="C1152" s="42">
        <v>0</v>
      </c>
      <c r="D1152" s="156">
        <f t="shared" si="17"/>
        <v>0</v>
      </c>
    </row>
    <row r="1153" spans="1:4" ht="14.25">
      <c r="A1153" s="168" t="s">
        <v>1028</v>
      </c>
      <c r="B1153" s="158">
        <v>6077</v>
      </c>
      <c r="C1153" s="42">
        <v>2630</v>
      </c>
      <c r="D1153" s="156">
        <f t="shared" si="17"/>
        <v>-0.5672206680928089</v>
      </c>
    </row>
    <row r="1154" spans="1:4" ht="14.25">
      <c r="A1154" s="168" t="s">
        <v>1029</v>
      </c>
      <c r="B1154" s="158">
        <v>0</v>
      </c>
      <c r="C1154" s="42">
        <v>0</v>
      </c>
      <c r="D1154" s="156">
        <f t="shared" si="17"/>
        <v>0</v>
      </c>
    </row>
    <row r="1155" spans="1:4" ht="14.25">
      <c r="A1155" s="168" t="s">
        <v>1030</v>
      </c>
      <c r="B1155" s="158">
        <v>0</v>
      </c>
      <c r="C1155" s="42">
        <v>1409</v>
      </c>
      <c r="D1155" s="156">
        <f t="shared" si="17"/>
        <v>0</v>
      </c>
    </row>
    <row r="1156" spans="1:4" ht="14.25">
      <c r="A1156" s="168" t="s">
        <v>1031</v>
      </c>
      <c r="B1156" s="117">
        <f>SUM(B1157:B1159)</f>
        <v>0</v>
      </c>
      <c r="C1156" s="117">
        <f>SUM(C1157:C1159)</f>
        <v>0</v>
      </c>
      <c r="D1156" s="156">
        <f t="shared" si="17"/>
        <v>0</v>
      </c>
    </row>
    <row r="1157" spans="1:4" ht="14.25">
      <c r="A1157" s="168" t="s">
        <v>1032</v>
      </c>
      <c r="B1157" s="117"/>
      <c r="C1157" s="117"/>
      <c r="D1157" s="156">
        <f aca="true" t="shared" si="18" ref="D1157:D1220">IF(B1157&gt;0,C1157/B1157-1,0)</f>
        <v>0</v>
      </c>
    </row>
    <row r="1158" spans="1:4" ht="14.25">
      <c r="A1158" s="168" t="s">
        <v>1033</v>
      </c>
      <c r="B1158" s="117"/>
      <c r="C1158" s="117"/>
      <c r="D1158" s="156">
        <f t="shared" si="18"/>
        <v>0</v>
      </c>
    </row>
    <row r="1159" spans="1:4" ht="14.25">
      <c r="A1159" s="168" t="s">
        <v>1034</v>
      </c>
      <c r="B1159" s="117"/>
      <c r="C1159" s="117"/>
      <c r="D1159" s="156">
        <f t="shared" si="18"/>
        <v>0</v>
      </c>
    </row>
    <row r="1160" spans="1:4" ht="14.25">
      <c r="A1160" s="168" t="s">
        <v>1035</v>
      </c>
      <c r="B1160" s="117">
        <f>SUM(B1161:B1163)</f>
        <v>0</v>
      </c>
      <c r="C1160" s="117">
        <f>SUM(C1161:C1163)</f>
        <v>0</v>
      </c>
      <c r="D1160" s="156">
        <f t="shared" si="18"/>
        <v>0</v>
      </c>
    </row>
    <row r="1161" spans="1:4" ht="14.25">
      <c r="A1161" s="168" t="s">
        <v>1036</v>
      </c>
      <c r="B1161" s="117"/>
      <c r="C1161" s="117"/>
      <c r="D1161" s="156">
        <f t="shared" si="18"/>
        <v>0</v>
      </c>
    </row>
    <row r="1162" spans="1:4" ht="14.25">
      <c r="A1162" s="168" t="s">
        <v>1037</v>
      </c>
      <c r="B1162" s="117"/>
      <c r="C1162" s="117"/>
      <c r="D1162" s="156">
        <f t="shared" si="18"/>
        <v>0</v>
      </c>
    </row>
    <row r="1163" spans="1:4" ht="14.25">
      <c r="A1163" s="168" t="s">
        <v>1038</v>
      </c>
      <c r="B1163" s="117"/>
      <c r="C1163" s="117"/>
      <c r="D1163" s="156">
        <f t="shared" si="18"/>
        <v>0</v>
      </c>
    </row>
    <row r="1164" spans="1:4" ht="14.25">
      <c r="A1164" s="168" t="s">
        <v>1039</v>
      </c>
      <c r="B1164" s="117">
        <f>SUM(B1165:B1207)/2</f>
        <v>2841</v>
      </c>
      <c r="C1164" s="117">
        <f>SUM(C1165:C1207)/2</f>
        <v>986</v>
      </c>
      <c r="D1164" s="156">
        <f t="shared" si="18"/>
        <v>-0.6529391059486096</v>
      </c>
    </row>
    <row r="1165" spans="1:4" ht="14.25">
      <c r="A1165" s="168" t="s">
        <v>1040</v>
      </c>
      <c r="B1165" s="117">
        <f>SUM(B1166:B1182)</f>
        <v>299</v>
      </c>
      <c r="C1165" s="117">
        <f>SUM(C1166:C1182)</f>
        <v>212</v>
      </c>
      <c r="D1165" s="156">
        <f t="shared" si="18"/>
        <v>-0.29096989966555187</v>
      </c>
    </row>
    <row r="1166" spans="1:4" ht="14.25">
      <c r="A1166" s="168" t="s">
        <v>164</v>
      </c>
      <c r="B1166" s="158">
        <v>0</v>
      </c>
      <c r="C1166" s="117"/>
      <c r="D1166" s="156">
        <f t="shared" si="18"/>
        <v>0</v>
      </c>
    </row>
    <row r="1167" spans="1:4" ht="14.25">
      <c r="A1167" s="168" t="s">
        <v>165</v>
      </c>
      <c r="B1167" s="158">
        <v>0</v>
      </c>
      <c r="C1167" s="117"/>
      <c r="D1167" s="156">
        <f t="shared" si="18"/>
        <v>0</v>
      </c>
    </row>
    <row r="1168" spans="1:4" ht="14.25">
      <c r="A1168" s="168" t="s">
        <v>166</v>
      </c>
      <c r="B1168" s="158">
        <v>0</v>
      </c>
      <c r="C1168" s="117"/>
      <c r="D1168" s="156">
        <f t="shared" si="18"/>
        <v>0</v>
      </c>
    </row>
    <row r="1169" spans="1:4" ht="14.25">
      <c r="A1169" s="168" t="s">
        <v>1697</v>
      </c>
      <c r="B1169" s="158">
        <v>0</v>
      </c>
      <c r="C1169" s="117"/>
      <c r="D1169" s="156">
        <f t="shared" si="18"/>
        <v>0</v>
      </c>
    </row>
    <row r="1170" spans="1:4" ht="14.25">
      <c r="A1170" s="168" t="s">
        <v>1698</v>
      </c>
      <c r="B1170" s="158">
        <v>0</v>
      </c>
      <c r="C1170" s="117"/>
      <c r="D1170" s="156">
        <f t="shared" si="18"/>
        <v>0</v>
      </c>
    </row>
    <row r="1171" spans="1:4" ht="14.25">
      <c r="A1171" s="168" t="s">
        <v>182</v>
      </c>
      <c r="B1171" s="158">
        <v>0</v>
      </c>
      <c r="C1171" s="117"/>
      <c r="D1171" s="156">
        <f t="shared" si="18"/>
        <v>0</v>
      </c>
    </row>
    <row r="1172" spans="1:4" ht="14.25">
      <c r="A1172" s="168" t="s">
        <v>1044</v>
      </c>
      <c r="B1172" s="158">
        <v>0</v>
      </c>
      <c r="C1172" s="117"/>
      <c r="D1172" s="156">
        <f t="shared" si="18"/>
        <v>0</v>
      </c>
    </row>
    <row r="1173" spans="1:4" ht="14.25">
      <c r="A1173" s="168" t="s">
        <v>1045</v>
      </c>
      <c r="B1173" s="158">
        <v>0</v>
      </c>
      <c r="C1173" s="117"/>
      <c r="D1173" s="156">
        <f t="shared" si="18"/>
        <v>0</v>
      </c>
    </row>
    <row r="1174" spans="1:4" ht="14.25">
      <c r="A1174" s="168" t="s">
        <v>1046</v>
      </c>
      <c r="B1174" s="158">
        <v>0</v>
      </c>
      <c r="C1174" s="117"/>
      <c r="D1174" s="156">
        <f t="shared" si="18"/>
        <v>0</v>
      </c>
    </row>
    <row r="1175" spans="1:4" ht="14.25">
      <c r="A1175" s="168" t="s">
        <v>1047</v>
      </c>
      <c r="B1175" s="158">
        <v>0</v>
      </c>
      <c r="C1175" s="117"/>
      <c r="D1175" s="156">
        <f t="shared" si="18"/>
        <v>0</v>
      </c>
    </row>
    <row r="1176" spans="1:4" ht="14.25">
      <c r="A1176" s="168" t="s">
        <v>1048</v>
      </c>
      <c r="B1176" s="158">
        <v>212</v>
      </c>
      <c r="C1176" s="158">
        <v>212</v>
      </c>
      <c r="D1176" s="156">
        <f t="shared" si="18"/>
        <v>0</v>
      </c>
    </row>
    <row r="1177" spans="1:4" ht="14.25">
      <c r="A1177" s="168" t="s">
        <v>1049</v>
      </c>
      <c r="B1177" s="158"/>
      <c r="C1177" s="117"/>
      <c r="D1177" s="156">
        <f t="shared" si="18"/>
        <v>0</v>
      </c>
    </row>
    <row r="1178" spans="1:4" ht="14.25">
      <c r="A1178" s="168" t="s">
        <v>1699</v>
      </c>
      <c r="B1178" s="158"/>
      <c r="C1178" s="117"/>
      <c r="D1178" s="156">
        <f t="shared" si="18"/>
        <v>0</v>
      </c>
    </row>
    <row r="1179" spans="1:4" ht="14.25">
      <c r="A1179" s="168" t="s">
        <v>1700</v>
      </c>
      <c r="B1179" s="158"/>
      <c r="C1179" s="117"/>
      <c r="D1179" s="156">
        <f t="shared" si="18"/>
        <v>0</v>
      </c>
    </row>
    <row r="1180" spans="1:4" ht="14.25">
      <c r="A1180" s="168" t="s">
        <v>1701</v>
      </c>
      <c r="B1180" s="158">
        <v>0</v>
      </c>
      <c r="C1180" s="117"/>
      <c r="D1180" s="156">
        <f t="shared" si="18"/>
        <v>0</v>
      </c>
    </row>
    <row r="1181" spans="1:4" ht="14.25">
      <c r="A1181" s="168" t="s">
        <v>173</v>
      </c>
      <c r="B1181" s="158">
        <v>0</v>
      </c>
      <c r="C1181" s="117"/>
      <c r="D1181" s="156">
        <f t="shared" si="18"/>
        <v>0</v>
      </c>
    </row>
    <row r="1182" spans="1:4" ht="14.25">
      <c r="A1182" s="168" t="s">
        <v>1050</v>
      </c>
      <c r="B1182" s="158">
        <v>87</v>
      </c>
      <c r="C1182" s="117"/>
      <c r="D1182" s="156">
        <f t="shared" si="18"/>
        <v>-1</v>
      </c>
    </row>
    <row r="1183" spans="1:4" ht="14.25">
      <c r="A1183" s="168" t="s">
        <v>1061</v>
      </c>
      <c r="B1183" s="117">
        <f>SUM(B1184:B1188)</f>
        <v>0</v>
      </c>
      <c r="C1183" s="117">
        <f>SUM(C1184:C1188)</f>
        <v>0</v>
      </c>
      <c r="D1183" s="156">
        <f t="shared" si="18"/>
        <v>0</v>
      </c>
    </row>
    <row r="1184" spans="1:4" ht="14.25">
      <c r="A1184" s="168" t="s">
        <v>1062</v>
      </c>
      <c r="B1184" s="117"/>
      <c r="C1184" s="117"/>
      <c r="D1184" s="156">
        <f t="shared" si="18"/>
        <v>0</v>
      </c>
    </row>
    <row r="1185" spans="1:4" ht="14.25">
      <c r="A1185" s="168" t="s">
        <v>1063</v>
      </c>
      <c r="B1185" s="117"/>
      <c r="C1185" s="117"/>
      <c r="D1185" s="156">
        <f t="shared" si="18"/>
        <v>0</v>
      </c>
    </row>
    <row r="1186" spans="1:4" ht="14.25">
      <c r="A1186" s="168" t="s">
        <v>1064</v>
      </c>
      <c r="B1186" s="117"/>
      <c r="C1186" s="117"/>
      <c r="D1186" s="156">
        <f t="shared" si="18"/>
        <v>0</v>
      </c>
    </row>
    <row r="1187" spans="1:4" ht="14.25">
      <c r="A1187" s="169" t="s">
        <v>1702</v>
      </c>
      <c r="B1187" s="117"/>
      <c r="C1187" s="117"/>
      <c r="D1187" s="156">
        <f t="shared" si="18"/>
        <v>0</v>
      </c>
    </row>
    <row r="1188" spans="1:4" ht="14.25">
      <c r="A1188" s="168" t="s">
        <v>1065</v>
      </c>
      <c r="B1188" s="117"/>
      <c r="C1188" s="117"/>
      <c r="D1188" s="156">
        <f t="shared" si="18"/>
        <v>0</v>
      </c>
    </row>
    <row r="1189" spans="1:4" ht="14.25">
      <c r="A1189" s="168" t="s">
        <v>1066</v>
      </c>
      <c r="B1189" s="117">
        <f>SUM(B1190:B1194)</f>
        <v>1749</v>
      </c>
      <c r="C1189" s="117">
        <f>SUM(C1190:C1194)</f>
        <v>774</v>
      </c>
      <c r="D1189" s="156">
        <f t="shared" si="18"/>
        <v>-0.5574614065180103</v>
      </c>
    </row>
    <row r="1190" spans="1:4" ht="14.25">
      <c r="A1190" s="168" t="s">
        <v>1067</v>
      </c>
      <c r="B1190" s="158">
        <v>0</v>
      </c>
      <c r="C1190" s="117"/>
      <c r="D1190" s="156">
        <f t="shared" si="18"/>
        <v>0</v>
      </c>
    </row>
    <row r="1191" spans="1:4" ht="14.25">
      <c r="A1191" s="168" t="s">
        <v>1068</v>
      </c>
      <c r="B1191" s="158">
        <v>0</v>
      </c>
      <c r="C1191" s="117"/>
      <c r="D1191" s="156">
        <f t="shared" si="18"/>
        <v>0</v>
      </c>
    </row>
    <row r="1192" spans="1:4" ht="14.25">
      <c r="A1192" s="168" t="s">
        <v>1069</v>
      </c>
      <c r="B1192" s="158">
        <v>635</v>
      </c>
      <c r="C1192" s="117"/>
      <c r="D1192" s="156">
        <f t="shared" si="18"/>
        <v>-1</v>
      </c>
    </row>
    <row r="1193" spans="1:4" ht="14.25">
      <c r="A1193" s="168" t="s">
        <v>1070</v>
      </c>
      <c r="B1193" s="158">
        <v>0</v>
      </c>
      <c r="C1193" s="117"/>
      <c r="D1193" s="156">
        <f t="shared" si="18"/>
        <v>0</v>
      </c>
    </row>
    <row r="1194" spans="1:4" ht="14.25">
      <c r="A1194" s="168" t="s">
        <v>1071</v>
      </c>
      <c r="B1194" s="158">
        <v>1114</v>
      </c>
      <c r="C1194" s="117">
        <v>774</v>
      </c>
      <c r="D1194" s="156">
        <f t="shared" si="18"/>
        <v>-0.3052064631956912</v>
      </c>
    </row>
    <row r="1195" spans="1:4" ht="14.25">
      <c r="A1195" s="168" t="s">
        <v>1072</v>
      </c>
      <c r="B1195" s="117">
        <f>SUM(B1196:B1207)</f>
        <v>793</v>
      </c>
      <c r="C1195" s="117">
        <f>SUM(C1196:C1207)</f>
        <v>0</v>
      </c>
      <c r="D1195" s="156">
        <f t="shared" si="18"/>
        <v>-1</v>
      </c>
    </row>
    <row r="1196" spans="1:4" ht="14.25">
      <c r="A1196" s="168" t="s">
        <v>1073</v>
      </c>
      <c r="B1196" s="158">
        <v>0</v>
      </c>
      <c r="C1196" s="117"/>
      <c r="D1196" s="156">
        <f t="shared" si="18"/>
        <v>0</v>
      </c>
    </row>
    <row r="1197" spans="1:4" ht="14.25">
      <c r="A1197" s="168" t="s">
        <v>1074</v>
      </c>
      <c r="B1197" s="158">
        <v>0</v>
      </c>
      <c r="C1197" s="117"/>
      <c r="D1197" s="156">
        <f t="shared" si="18"/>
        <v>0</v>
      </c>
    </row>
    <row r="1198" spans="1:4" ht="14.25">
      <c r="A1198" s="168" t="s">
        <v>1075</v>
      </c>
      <c r="B1198" s="158">
        <v>0</v>
      </c>
      <c r="C1198" s="117"/>
      <c r="D1198" s="156">
        <f t="shared" si="18"/>
        <v>0</v>
      </c>
    </row>
    <row r="1199" spans="1:4" ht="14.25">
      <c r="A1199" s="168" t="s">
        <v>1076</v>
      </c>
      <c r="B1199" s="158">
        <v>0</v>
      </c>
      <c r="C1199" s="117"/>
      <c r="D1199" s="156">
        <f t="shared" si="18"/>
        <v>0</v>
      </c>
    </row>
    <row r="1200" spans="1:4" ht="14.25">
      <c r="A1200" s="168" t="s">
        <v>1077</v>
      </c>
      <c r="B1200" s="158">
        <v>0</v>
      </c>
      <c r="C1200" s="117"/>
      <c r="D1200" s="156">
        <f t="shared" si="18"/>
        <v>0</v>
      </c>
    </row>
    <row r="1201" spans="1:4" ht="14.25">
      <c r="A1201" s="168" t="s">
        <v>1078</v>
      </c>
      <c r="B1201" s="158">
        <v>0</v>
      </c>
      <c r="C1201" s="117"/>
      <c r="D1201" s="156">
        <f t="shared" si="18"/>
        <v>0</v>
      </c>
    </row>
    <row r="1202" spans="1:4" ht="14.25">
      <c r="A1202" s="168" t="s">
        <v>1079</v>
      </c>
      <c r="B1202" s="158">
        <v>0</v>
      </c>
      <c r="C1202" s="117"/>
      <c r="D1202" s="156">
        <f t="shared" si="18"/>
        <v>0</v>
      </c>
    </row>
    <row r="1203" spans="1:4" ht="14.25">
      <c r="A1203" s="168" t="s">
        <v>1080</v>
      </c>
      <c r="B1203" s="158">
        <v>0</v>
      </c>
      <c r="C1203" s="117"/>
      <c r="D1203" s="156">
        <f t="shared" si="18"/>
        <v>0</v>
      </c>
    </row>
    <row r="1204" spans="1:4" ht="14.25">
      <c r="A1204" s="168" t="s">
        <v>1081</v>
      </c>
      <c r="B1204" s="158"/>
      <c r="C1204" s="117"/>
      <c r="D1204" s="156">
        <f t="shared" si="18"/>
        <v>0</v>
      </c>
    </row>
    <row r="1205" spans="1:4" ht="14.25">
      <c r="A1205" s="168" t="s">
        <v>1082</v>
      </c>
      <c r="B1205" s="158">
        <v>0</v>
      </c>
      <c r="C1205" s="117"/>
      <c r="D1205" s="156">
        <f t="shared" si="18"/>
        <v>0</v>
      </c>
    </row>
    <row r="1206" spans="1:4" ht="14.25">
      <c r="A1206" s="168" t="s">
        <v>1703</v>
      </c>
      <c r="B1206" s="158">
        <v>0</v>
      </c>
      <c r="C1206" s="117"/>
      <c r="D1206" s="156">
        <f t="shared" si="18"/>
        <v>0</v>
      </c>
    </row>
    <row r="1207" spans="1:4" ht="14.25">
      <c r="A1207" s="168" t="s">
        <v>1083</v>
      </c>
      <c r="B1207" s="158">
        <v>793</v>
      </c>
      <c r="C1207" s="117"/>
      <c r="D1207" s="156">
        <f t="shared" si="18"/>
        <v>-1</v>
      </c>
    </row>
    <row r="1208" spans="1:4" ht="14.25">
      <c r="A1208" s="168" t="s">
        <v>1084</v>
      </c>
      <c r="B1208" s="117">
        <f>SUM(B1209:B1261)/2+B1262</f>
        <v>6346</v>
      </c>
      <c r="C1208" s="117">
        <f>SUM(C1209:C1261)/2+C1262</f>
        <v>6818</v>
      </c>
      <c r="D1208" s="156">
        <f t="shared" si="18"/>
        <v>0.07437756066813739</v>
      </c>
    </row>
    <row r="1209" spans="1:4" ht="14.25">
      <c r="A1209" s="168" t="s">
        <v>1085</v>
      </c>
      <c r="B1209" s="117">
        <f>SUM(B1210:B1220)</f>
        <v>2679</v>
      </c>
      <c r="C1209" s="117">
        <f>SUM(C1210:C1220)</f>
        <v>2679</v>
      </c>
      <c r="D1209" s="156">
        <f t="shared" si="18"/>
        <v>0</v>
      </c>
    </row>
    <row r="1210" spans="1:4" ht="14.25">
      <c r="A1210" s="168" t="s">
        <v>164</v>
      </c>
      <c r="B1210" s="158">
        <v>459</v>
      </c>
      <c r="C1210" s="158">
        <v>459</v>
      </c>
      <c r="D1210" s="156">
        <f t="shared" si="18"/>
        <v>0</v>
      </c>
    </row>
    <row r="1211" spans="1:4" ht="14.25">
      <c r="A1211" s="168" t="s">
        <v>165</v>
      </c>
      <c r="B1211" s="158">
        <v>0</v>
      </c>
      <c r="C1211" s="158">
        <v>0</v>
      </c>
      <c r="D1211" s="156">
        <f t="shared" si="18"/>
        <v>0</v>
      </c>
    </row>
    <row r="1212" spans="1:4" ht="14.25">
      <c r="A1212" s="168" t="s">
        <v>166</v>
      </c>
      <c r="B1212" s="158">
        <v>0</v>
      </c>
      <c r="C1212" s="158">
        <v>0</v>
      </c>
      <c r="D1212" s="156">
        <f t="shared" si="18"/>
        <v>0</v>
      </c>
    </row>
    <row r="1213" spans="1:4" ht="14.25">
      <c r="A1213" s="168" t="s">
        <v>1086</v>
      </c>
      <c r="B1213" s="158">
        <v>60</v>
      </c>
      <c r="C1213" s="158">
        <v>60</v>
      </c>
      <c r="D1213" s="156">
        <f t="shared" si="18"/>
        <v>0</v>
      </c>
    </row>
    <row r="1214" spans="1:4" ht="14.25">
      <c r="A1214" s="168" t="s">
        <v>1087</v>
      </c>
      <c r="B1214" s="158">
        <v>0</v>
      </c>
      <c r="C1214" s="158">
        <v>0</v>
      </c>
      <c r="D1214" s="156">
        <f t="shared" si="18"/>
        <v>0</v>
      </c>
    </row>
    <row r="1215" spans="1:4" ht="14.25">
      <c r="A1215" s="168" t="s">
        <v>1088</v>
      </c>
      <c r="B1215" s="158">
        <v>99</v>
      </c>
      <c r="C1215" s="158">
        <v>99</v>
      </c>
      <c r="D1215" s="156">
        <f t="shared" si="18"/>
        <v>0</v>
      </c>
    </row>
    <row r="1216" spans="1:4" ht="14.25">
      <c r="A1216" s="168" t="s">
        <v>1089</v>
      </c>
      <c r="B1216" s="158">
        <v>0</v>
      </c>
      <c r="C1216" s="158">
        <v>0</v>
      </c>
      <c r="D1216" s="156">
        <f t="shared" si="18"/>
        <v>0</v>
      </c>
    </row>
    <row r="1217" spans="1:4" ht="14.25">
      <c r="A1217" s="168" t="s">
        <v>1090</v>
      </c>
      <c r="B1217" s="158">
        <v>50</v>
      </c>
      <c r="C1217" s="158">
        <v>50</v>
      </c>
      <c r="D1217" s="156">
        <f t="shared" si="18"/>
        <v>0</v>
      </c>
    </row>
    <row r="1218" spans="1:4" ht="14.25">
      <c r="A1218" s="168" t="s">
        <v>1091</v>
      </c>
      <c r="B1218" s="158">
        <v>0</v>
      </c>
      <c r="C1218" s="158">
        <v>0</v>
      </c>
      <c r="D1218" s="156">
        <f t="shared" si="18"/>
        <v>0</v>
      </c>
    </row>
    <row r="1219" spans="1:4" ht="14.25">
      <c r="A1219" s="168" t="s">
        <v>173</v>
      </c>
      <c r="B1219" s="158">
        <v>0</v>
      </c>
      <c r="C1219" s="158">
        <v>0</v>
      </c>
      <c r="D1219" s="156">
        <f t="shared" si="18"/>
        <v>0</v>
      </c>
    </row>
    <row r="1220" spans="1:4" ht="14.25">
      <c r="A1220" s="168" t="s">
        <v>1092</v>
      </c>
      <c r="B1220" s="158">
        <v>2011</v>
      </c>
      <c r="C1220" s="158">
        <v>2011</v>
      </c>
      <c r="D1220" s="156">
        <f t="shared" si="18"/>
        <v>0</v>
      </c>
    </row>
    <row r="1221" spans="1:4" ht="14.25">
      <c r="A1221" s="168" t="s">
        <v>1093</v>
      </c>
      <c r="B1221" s="117">
        <f>SUM(B1222:B1226)</f>
        <v>350</v>
      </c>
      <c r="C1221" s="117">
        <f>SUM(C1222:C1226)</f>
        <v>367</v>
      </c>
      <c r="D1221" s="156">
        <f aca="true" t="shared" si="19" ref="D1221:D1277">IF(B1221&gt;0,C1221/B1221-1,0)</f>
        <v>0.04857142857142849</v>
      </c>
    </row>
    <row r="1222" spans="1:4" ht="14.25">
      <c r="A1222" s="168" t="s">
        <v>164</v>
      </c>
      <c r="B1222" s="158">
        <v>350</v>
      </c>
      <c r="C1222" s="117">
        <v>367</v>
      </c>
      <c r="D1222" s="156">
        <f t="shared" si="19"/>
        <v>0.04857142857142849</v>
      </c>
    </row>
    <row r="1223" spans="1:4" ht="14.25">
      <c r="A1223" s="168" t="s">
        <v>165</v>
      </c>
      <c r="B1223" s="158">
        <v>0</v>
      </c>
      <c r="C1223" s="117"/>
      <c r="D1223" s="156">
        <f t="shared" si="19"/>
        <v>0</v>
      </c>
    </row>
    <row r="1224" spans="1:4" ht="14.25">
      <c r="A1224" s="168" t="s">
        <v>166</v>
      </c>
      <c r="B1224" s="158">
        <v>0</v>
      </c>
      <c r="C1224" s="117"/>
      <c r="D1224" s="156">
        <f t="shared" si="19"/>
        <v>0</v>
      </c>
    </row>
    <row r="1225" spans="1:4" ht="14.25">
      <c r="A1225" s="168" t="s">
        <v>1094</v>
      </c>
      <c r="B1225" s="158">
        <v>0</v>
      </c>
      <c r="C1225" s="117"/>
      <c r="D1225" s="156">
        <f t="shared" si="19"/>
        <v>0</v>
      </c>
    </row>
    <row r="1226" spans="1:4" ht="14.25">
      <c r="A1226" s="168" t="s">
        <v>1095</v>
      </c>
      <c r="B1226" s="158">
        <v>0</v>
      </c>
      <c r="C1226" s="117"/>
      <c r="D1226" s="156">
        <f t="shared" si="19"/>
        <v>0</v>
      </c>
    </row>
    <row r="1227" spans="1:4" ht="14.25">
      <c r="A1227" s="168" t="s">
        <v>1096</v>
      </c>
      <c r="B1227" s="117">
        <f>SUM(B1228:B1232)</f>
        <v>50</v>
      </c>
      <c r="C1227" s="117">
        <f>SUM(C1228:C1232)</f>
        <v>50</v>
      </c>
      <c r="D1227" s="156">
        <f t="shared" si="19"/>
        <v>0</v>
      </c>
    </row>
    <row r="1228" spans="1:4" ht="14.25">
      <c r="A1228" s="168" t="s">
        <v>164</v>
      </c>
      <c r="B1228" s="158">
        <v>0</v>
      </c>
      <c r="C1228" s="117"/>
      <c r="D1228" s="156">
        <f t="shared" si="19"/>
        <v>0</v>
      </c>
    </row>
    <row r="1229" spans="1:4" ht="14.25">
      <c r="A1229" s="168" t="s">
        <v>165</v>
      </c>
      <c r="B1229" s="158">
        <v>0</v>
      </c>
      <c r="C1229" s="117"/>
      <c r="D1229" s="156">
        <f t="shared" si="19"/>
        <v>0</v>
      </c>
    </row>
    <row r="1230" spans="1:4" ht="14.25">
      <c r="A1230" s="168" t="s">
        <v>166</v>
      </c>
      <c r="B1230" s="158">
        <v>0</v>
      </c>
      <c r="C1230" s="117"/>
      <c r="D1230" s="156">
        <f t="shared" si="19"/>
        <v>0</v>
      </c>
    </row>
    <row r="1231" spans="1:4" ht="14.25">
      <c r="A1231" s="168" t="s">
        <v>1097</v>
      </c>
      <c r="B1231" s="158">
        <v>0</v>
      </c>
      <c r="C1231" s="117"/>
      <c r="D1231" s="156">
        <f t="shared" si="19"/>
        <v>0</v>
      </c>
    </row>
    <row r="1232" spans="1:4" ht="14.25">
      <c r="A1232" s="168" t="s">
        <v>1098</v>
      </c>
      <c r="B1232" s="158">
        <v>50</v>
      </c>
      <c r="C1232" s="117">
        <v>50</v>
      </c>
      <c r="D1232" s="156">
        <f t="shared" si="19"/>
        <v>0</v>
      </c>
    </row>
    <row r="1233" spans="1:4" ht="14.25">
      <c r="A1233" s="168" t="s">
        <v>1099</v>
      </c>
      <c r="B1233" s="117">
        <f>SUM(B1234:B1240)</f>
        <v>0</v>
      </c>
      <c r="C1233" s="117">
        <f>SUM(C1234:C1240)</f>
        <v>0</v>
      </c>
      <c r="D1233" s="156">
        <f t="shared" si="19"/>
        <v>0</v>
      </c>
    </row>
    <row r="1234" spans="1:4" ht="14.25">
      <c r="A1234" s="168" t="s">
        <v>164</v>
      </c>
      <c r="B1234" s="117"/>
      <c r="C1234" s="117"/>
      <c r="D1234" s="156">
        <f t="shared" si="19"/>
        <v>0</v>
      </c>
    </row>
    <row r="1235" spans="1:4" ht="14.25">
      <c r="A1235" s="168" t="s">
        <v>165</v>
      </c>
      <c r="B1235" s="117"/>
      <c r="C1235" s="117"/>
      <c r="D1235" s="156">
        <f t="shared" si="19"/>
        <v>0</v>
      </c>
    </row>
    <row r="1236" spans="1:4" ht="14.25">
      <c r="A1236" s="168" t="s">
        <v>166</v>
      </c>
      <c r="B1236" s="117"/>
      <c r="C1236" s="117"/>
      <c r="D1236" s="156">
        <f t="shared" si="19"/>
        <v>0</v>
      </c>
    </row>
    <row r="1237" spans="1:4" ht="14.25">
      <c r="A1237" s="168" t="s">
        <v>1100</v>
      </c>
      <c r="B1237" s="117"/>
      <c r="C1237" s="117"/>
      <c r="D1237" s="156">
        <f t="shared" si="19"/>
        <v>0</v>
      </c>
    </row>
    <row r="1238" spans="1:4" ht="14.25">
      <c r="A1238" s="168" t="s">
        <v>1101</v>
      </c>
      <c r="B1238" s="117"/>
      <c r="C1238" s="117"/>
      <c r="D1238" s="156">
        <f t="shared" si="19"/>
        <v>0</v>
      </c>
    </row>
    <row r="1239" spans="1:4" ht="14.25">
      <c r="A1239" s="168" t="s">
        <v>173</v>
      </c>
      <c r="B1239" s="117"/>
      <c r="C1239" s="117"/>
      <c r="D1239" s="156">
        <f t="shared" si="19"/>
        <v>0</v>
      </c>
    </row>
    <row r="1240" spans="1:4" ht="14.25">
      <c r="A1240" s="168" t="s">
        <v>1102</v>
      </c>
      <c r="B1240" s="117"/>
      <c r="C1240" s="117"/>
      <c r="D1240" s="156">
        <f t="shared" si="19"/>
        <v>0</v>
      </c>
    </row>
    <row r="1241" spans="1:4" ht="14.25">
      <c r="A1241" s="168" t="s">
        <v>1103</v>
      </c>
      <c r="B1241" s="117">
        <f>SUM(B1242:B1253)</f>
        <v>0</v>
      </c>
      <c r="C1241" s="117">
        <f>SUM(C1242:C1253)</f>
        <v>0</v>
      </c>
      <c r="D1241" s="156">
        <f t="shared" si="19"/>
        <v>0</v>
      </c>
    </row>
    <row r="1242" spans="1:4" ht="14.25">
      <c r="A1242" s="168" t="s">
        <v>164</v>
      </c>
      <c r="B1242" s="117"/>
      <c r="C1242" s="117"/>
      <c r="D1242" s="156">
        <f t="shared" si="19"/>
        <v>0</v>
      </c>
    </row>
    <row r="1243" spans="1:4" ht="14.25">
      <c r="A1243" s="168" t="s">
        <v>165</v>
      </c>
      <c r="B1243" s="117"/>
      <c r="C1243" s="117"/>
      <c r="D1243" s="156">
        <f t="shared" si="19"/>
        <v>0</v>
      </c>
    </row>
    <row r="1244" spans="1:4" ht="14.25">
      <c r="A1244" s="168" t="s">
        <v>166</v>
      </c>
      <c r="B1244" s="117"/>
      <c r="C1244" s="117"/>
      <c r="D1244" s="156">
        <f t="shared" si="19"/>
        <v>0</v>
      </c>
    </row>
    <row r="1245" spans="1:4" ht="14.25">
      <c r="A1245" s="168" t="s">
        <v>1104</v>
      </c>
      <c r="B1245" s="117"/>
      <c r="C1245" s="117"/>
      <c r="D1245" s="156">
        <f t="shared" si="19"/>
        <v>0</v>
      </c>
    </row>
    <row r="1246" spans="1:4" ht="14.25">
      <c r="A1246" s="168" t="s">
        <v>1105</v>
      </c>
      <c r="B1246" s="117"/>
      <c r="C1246" s="117"/>
      <c r="D1246" s="156">
        <f t="shared" si="19"/>
        <v>0</v>
      </c>
    </row>
    <row r="1247" spans="1:4" ht="14.25">
      <c r="A1247" s="168" t="s">
        <v>1106</v>
      </c>
      <c r="B1247" s="117"/>
      <c r="C1247" s="117"/>
      <c r="D1247" s="156">
        <f t="shared" si="19"/>
        <v>0</v>
      </c>
    </row>
    <row r="1248" spans="1:4" ht="14.25">
      <c r="A1248" s="168" t="s">
        <v>1107</v>
      </c>
      <c r="B1248" s="117"/>
      <c r="C1248" s="117"/>
      <c r="D1248" s="156">
        <f t="shared" si="19"/>
        <v>0</v>
      </c>
    </row>
    <row r="1249" spans="1:4" ht="14.25">
      <c r="A1249" s="168" t="s">
        <v>1108</v>
      </c>
      <c r="B1249" s="117"/>
      <c r="C1249" s="117"/>
      <c r="D1249" s="156">
        <f t="shared" si="19"/>
        <v>0</v>
      </c>
    </row>
    <row r="1250" spans="1:4" ht="14.25">
      <c r="A1250" s="168" t="s">
        <v>1109</v>
      </c>
      <c r="B1250" s="117"/>
      <c r="C1250" s="117"/>
      <c r="D1250" s="156">
        <f t="shared" si="19"/>
        <v>0</v>
      </c>
    </row>
    <row r="1251" spans="1:4" ht="14.25">
      <c r="A1251" s="168" t="s">
        <v>1110</v>
      </c>
      <c r="B1251" s="117"/>
      <c r="C1251" s="117"/>
      <c r="D1251" s="156">
        <f t="shared" si="19"/>
        <v>0</v>
      </c>
    </row>
    <row r="1252" spans="1:4" ht="14.25">
      <c r="A1252" s="168" t="s">
        <v>1111</v>
      </c>
      <c r="B1252" s="117"/>
      <c r="C1252" s="117"/>
      <c r="D1252" s="156">
        <f t="shared" si="19"/>
        <v>0</v>
      </c>
    </row>
    <row r="1253" spans="1:4" ht="14.25">
      <c r="A1253" s="168" t="s">
        <v>1112</v>
      </c>
      <c r="B1253" s="117"/>
      <c r="C1253" s="117"/>
      <c r="D1253" s="156">
        <f t="shared" si="19"/>
        <v>0</v>
      </c>
    </row>
    <row r="1254" spans="1:4" ht="14.25">
      <c r="A1254" s="168" t="s">
        <v>1113</v>
      </c>
      <c r="B1254" s="117">
        <f>SUM(B1255:B1257)</f>
        <v>1332</v>
      </c>
      <c r="C1254" s="117">
        <f>SUM(C1255:C1257)</f>
        <v>1332</v>
      </c>
      <c r="D1254" s="156">
        <f t="shared" si="19"/>
        <v>0</v>
      </c>
    </row>
    <row r="1255" spans="1:4" ht="14.25">
      <c r="A1255" s="168" t="s">
        <v>1114</v>
      </c>
      <c r="B1255" s="158">
        <v>1332</v>
      </c>
      <c r="C1255" s="158">
        <v>1332</v>
      </c>
      <c r="D1255" s="156">
        <f t="shared" si="19"/>
        <v>0</v>
      </c>
    </row>
    <row r="1256" spans="1:4" ht="14.25">
      <c r="A1256" s="168" t="s">
        <v>1115</v>
      </c>
      <c r="B1256" s="158">
        <v>0</v>
      </c>
      <c r="C1256" s="117"/>
      <c r="D1256" s="156">
        <f t="shared" si="19"/>
        <v>0</v>
      </c>
    </row>
    <row r="1257" spans="1:4" ht="14.25">
      <c r="A1257" s="168" t="s">
        <v>1116</v>
      </c>
      <c r="B1257" s="158">
        <v>0</v>
      </c>
      <c r="C1257" s="117"/>
      <c r="D1257" s="156">
        <f t="shared" si="19"/>
        <v>0</v>
      </c>
    </row>
    <row r="1258" spans="1:4" ht="14.25">
      <c r="A1258" s="168" t="s">
        <v>1117</v>
      </c>
      <c r="B1258" s="117">
        <f>SUM(B1259:B1261)</f>
        <v>1525</v>
      </c>
      <c r="C1258" s="117">
        <f>SUM(C1259:C1261)</f>
        <v>1525</v>
      </c>
      <c r="D1258" s="156">
        <f t="shared" si="19"/>
        <v>0</v>
      </c>
    </row>
    <row r="1259" spans="1:4" ht="14.25">
      <c r="A1259" s="168" t="s">
        <v>1120</v>
      </c>
      <c r="B1259" s="158">
        <v>1295</v>
      </c>
      <c r="C1259" s="158">
        <v>1295</v>
      </c>
      <c r="D1259" s="156">
        <f t="shared" si="19"/>
        <v>0</v>
      </c>
    </row>
    <row r="1260" spans="1:4" ht="14.25">
      <c r="A1260" s="168" t="s">
        <v>1121</v>
      </c>
      <c r="B1260" s="158">
        <v>200</v>
      </c>
      <c r="C1260" s="158">
        <v>200</v>
      </c>
      <c r="D1260" s="156">
        <f t="shared" si="19"/>
        <v>0</v>
      </c>
    </row>
    <row r="1261" spans="1:4" ht="14.25">
      <c r="A1261" s="168" t="s">
        <v>1122</v>
      </c>
      <c r="B1261" s="158">
        <v>30</v>
      </c>
      <c r="C1261" s="158">
        <v>30</v>
      </c>
      <c r="D1261" s="156">
        <f t="shared" si="19"/>
        <v>0</v>
      </c>
    </row>
    <row r="1262" spans="1:4" ht="14.25">
      <c r="A1262" s="168" t="s">
        <v>1123</v>
      </c>
      <c r="B1262" s="117">
        <v>410</v>
      </c>
      <c r="C1262" s="117">
        <v>865</v>
      </c>
      <c r="D1262" s="156">
        <f t="shared" si="19"/>
        <v>1.1097560975609757</v>
      </c>
    </row>
    <row r="1263" spans="1:4" ht="14.25">
      <c r="A1263" s="168" t="s">
        <v>1124</v>
      </c>
      <c r="B1263" s="117"/>
      <c r="C1263" s="117">
        <v>2600</v>
      </c>
      <c r="D1263" s="156">
        <f t="shared" si="19"/>
        <v>0</v>
      </c>
    </row>
    <row r="1264" spans="1:4" ht="14.25">
      <c r="A1264" s="168" t="s">
        <v>1125</v>
      </c>
      <c r="B1264" s="117">
        <f>SUM(B1265)</f>
        <v>10204</v>
      </c>
      <c r="C1264" s="117">
        <f>SUM(C1265)</f>
        <v>10412</v>
      </c>
      <c r="D1264" s="156">
        <f t="shared" si="19"/>
        <v>0.020384163073304595</v>
      </c>
    </row>
    <row r="1265" spans="1:4" ht="14.25">
      <c r="A1265" s="168" t="s">
        <v>1126</v>
      </c>
      <c r="B1265" s="117">
        <f>SUM(B1266:B1269)</f>
        <v>10204</v>
      </c>
      <c r="C1265" s="117">
        <f>SUM(C1266:C1269)</f>
        <v>10412</v>
      </c>
      <c r="D1265" s="156">
        <f t="shared" si="19"/>
        <v>0.020384163073304595</v>
      </c>
    </row>
    <row r="1266" spans="1:4" ht="14.25">
      <c r="A1266" s="168" t="s">
        <v>1127</v>
      </c>
      <c r="B1266" s="158">
        <v>9889</v>
      </c>
      <c r="C1266" s="117">
        <v>10096</v>
      </c>
      <c r="D1266" s="156">
        <f t="shared" si="19"/>
        <v>0.020932349074729517</v>
      </c>
    </row>
    <row r="1267" spans="1:4" ht="14.25">
      <c r="A1267" s="168" t="s">
        <v>1128</v>
      </c>
      <c r="B1267" s="158">
        <v>0</v>
      </c>
      <c r="C1267" s="117"/>
      <c r="D1267" s="156">
        <f t="shared" si="19"/>
        <v>0</v>
      </c>
    </row>
    <row r="1268" spans="1:4" ht="14.25">
      <c r="A1268" s="168" t="s">
        <v>1129</v>
      </c>
      <c r="B1268" s="158">
        <v>236</v>
      </c>
      <c r="C1268" s="158">
        <v>237</v>
      </c>
      <c r="D1268" s="156">
        <f t="shared" si="19"/>
        <v>0.004237288135593209</v>
      </c>
    </row>
    <row r="1269" spans="1:4" ht="14.25">
      <c r="A1269" s="168" t="s">
        <v>1130</v>
      </c>
      <c r="B1269" s="158">
        <v>79</v>
      </c>
      <c r="C1269" s="158">
        <v>79</v>
      </c>
      <c r="D1269" s="156">
        <f t="shared" si="19"/>
        <v>0</v>
      </c>
    </row>
    <row r="1270" spans="1:4" ht="14.25">
      <c r="A1270" s="117" t="s">
        <v>1131</v>
      </c>
      <c r="B1270" s="117">
        <f>SUM(B1271)</f>
        <v>91</v>
      </c>
      <c r="C1270" s="117">
        <f>SUM(C1271)</f>
        <v>100</v>
      </c>
      <c r="D1270" s="156">
        <f t="shared" si="19"/>
        <v>0.098901098901099</v>
      </c>
    </row>
    <row r="1271" spans="1:4" ht="14.25">
      <c r="A1271" s="117" t="s">
        <v>1132</v>
      </c>
      <c r="B1271" s="158">
        <v>91</v>
      </c>
      <c r="C1271" s="167">
        <v>100</v>
      </c>
      <c r="D1271" s="156">
        <f t="shared" si="19"/>
        <v>0.098901098901099</v>
      </c>
    </row>
    <row r="1272" spans="1:4" ht="14.25">
      <c r="A1272" s="117" t="s">
        <v>1133</v>
      </c>
      <c r="B1272" s="117">
        <f>SUM(B1273:B1274)</f>
        <v>3990</v>
      </c>
      <c r="C1272" s="117">
        <f>SUM(C1273:C1274)</f>
        <v>12103</v>
      </c>
      <c r="D1272" s="156">
        <f t="shared" si="19"/>
        <v>2.033333333333333</v>
      </c>
    </row>
    <row r="1273" spans="1:4" ht="14.25">
      <c r="A1273" s="117" t="s">
        <v>1134</v>
      </c>
      <c r="B1273" s="117"/>
      <c r="C1273" s="117"/>
      <c r="D1273" s="156">
        <f t="shared" si="19"/>
        <v>0</v>
      </c>
    </row>
    <row r="1274" spans="1:4" ht="14.25">
      <c r="A1274" s="117" t="s">
        <v>981</v>
      </c>
      <c r="B1274" s="158">
        <v>3990</v>
      </c>
      <c r="C1274" s="117">
        <v>12103</v>
      </c>
      <c r="D1274" s="156">
        <f t="shared" si="19"/>
        <v>2.033333333333333</v>
      </c>
    </row>
    <row r="1275" spans="1:4" ht="14.25">
      <c r="A1275" s="117"/>
      <c r="B1275" s="117"/>
      <c r="C1275" s="117"/>
      <c r="D1275" s="156">
        <f t="shared" si="19"/>
        <v>0</v>
      </c>
    </row>
    <row r="1276" spans="1:4" ht="14.25">
      <c r="A1276" s="117"/>
      <c r="B1276" s="117"/>
      <c r="C1276" s="117"/>
      <c r="D1276" s="156">
        <f t="shared" si="19"/>
        <v>0</v>
      </c>
    </row>
    <row r="1277" spans="1:4" ht="14.25">
      <c r="A1277" s="114" t="s">
        <v>1415</v>
      </c>
      <c r="B1277" s="117">
        <f>SUM(B4,B243,B247,B259,B349,B400,B456,B513,B638,B708,B782,B801,B912,B976,B1040,B1060,B1090,B1100,B1144,B1164,B1208,B1263,B1264,B1270,B1272)</f>
        <v>511000</v>
      </c>
      <c r="C1277" s="117">
        <f>SUM(C4,C243,C247,C259,C349,C400,C456,C513,C638,C708,C782,C801,C912,C976,C1040,C1060,C1090,C1100,C1144,C1164,C1208,C1263,C1264,C1270,C1272)</f>
        <v>422000</v>
      </c>
      <c r="D1277" s="156">
        <f t="shared" si="19"/>
        <v>-0.17416829745596873</v>
      </c>
    </row>
  </sheetData>
  <sheetProtection/>
  <mergeCells count="2">
    <mergeCell ref="A1:D1"/>
    <mergeCell ref="B2:C2"/>
  </mergeCells>
  <printOptions horizontalCentered="1"/>
  <pageMargins left="0.5117415443180114" right="0.5117415443180114" top="0.7874015748031497" bottom="0.5908983429585856" header="0.11804080384922779" footer="0.11804080384922779"/>
  <pageSetup firstPageNumber="0" useFirstPageNumber="1" fitToHeight="0" fitToWidth="1" horizontalDpi="600" verticalDpi="600" orientation="portrait" paperSize="9" scale="99"/>
</worksheet>
</file>

<file path=xl/worksheets/sheet21.xml><?xml version="1.0" encoding="utf-8"?>
<worksheet xmlns="http://schemas.openxmlformats.org/spreadsheetml/2006/main" xmlns:r="http://schemas.openxmlformats.org/officeDocument/2006/relationships">
  <sheetPr>
    <pageSetUpPr fitToPage="1"/>
  </sheetPr>
  <dimension ref="A1:D40"/>
  <sheetViews>
    <sheetView showZeros="0" workbookViewId="0" topLeftCell="A1">
      <selection activeCell="H23" sqref="H23"/>
    </sheetView>
  </sheetViews>
  <sheetFormatPr defaultColWidth="8.875" defaultRowHeight="13.5"/>
  <cols>
    <col min="1" max="1" width="47.25390625" style="37" customWidth="1"/>
    <col min="2" max="2" width="21.50390625" style="38" customWidth="1"/>
    <col min="3" max="3" width="17.875" style="38" customWidth="1"/>
    <col min="4" max="4" width="16.00390625" style="37" customWidth="1"/>
    <col min="5" max="16384" width="9.00390625" style="37" bestFit="1" customWidth="1"/>
  </cols>
  <sheetData>
    <row r="1" spans="1:4" ht="34.5" customHeight="1">
      <c r="A1" s="146" t="s">
        <v>1704</v>
      </c>
      <c r="B1" s="146"/>
      <c r="C1" s="146"/>
      <c r="D1" s="146"/>
    </row>
    <row r="2" spans="1:3" s="2" customFormat="1" ht="30.75" customHeight="1">
      <c r="A2" s="92" t="s">
        <v>1705</v>
      </c>
      <c r="B2" s="27" t="s">
        <v>1564</v>
      </c>
      <c r="C2" s="119"/>
    </row>
    <row r="3" spans="1:4" s="36" customFormat="1" ht="22.5" customHeight="1">
      <c r="A3" s="42" t="s">
        <v>45</v>
      </c>
      <c r="B3" s="41" t="s">
        <v>1706</v>
      </c>
      <c r="C3" s="41" t="s">
        <v>1707</v>
      </c>
      <c r="D3" s="42" t="s">
        <v>1616</v>
      </c>
    </row>
    <row r="4" spans="1:4" ht="15" customHeight="1">
      <c r="A4" s="147" t="s">
        <v>1140</v>
      </c>
      <c r="B4" s="43">
        <v>36836</v>
      </c>
      <c r="C4" s="148">
        <f>SUM(C5:C8)</f>
        <v>42509</v>
      </c>
      <c r="D4" s="149">
        <f aca="true" t="shared" si="0" ref="D4:D11">SUM(C4/B4)-1</f>
        <v>0.15400694972309692</v>
      </c>
    </row>
    <row r="5" spans="1:4" ht="15" customHeight="1">
      <c r="A5" s="147" t="s">
        <v>1141</v>
      </c>
      <c r="B5" s="43">
        <v>28489</v>
      </c>
      <c r="C5" s="150">
        <v>20159</v>
      </c>
      <c r="D5" s="149">
        <f t="shared" si="0"/>
        <v>-0.29239355540735024</v>
      </c>
    </row>
    <row r="6" spans="1:4" ht="15" customHeight="1">
      <c r="A6" s="147" t="s">
        <v>1142</v>
      </c>
      <c r="B6" s="43">
        <v>5520</v>
      </c>
      <c r="C6" s="150">
        <v>14677</v>
      </c>
      <c r="D6" s="149">
        <f t="shared" si="0"/>
        <v>1.6588768115942027</v>
      </c>
    </row>
    <row r="7" spans="1:4" ht="15" customHeight="1">
      <c r="A7" s="147" t="s">
        <v>1143</v>
      </c>
      <c r="B7" s="43">
        <v>2025</v>
      </c>
      <c r="C7" s="150">
        <v>6289</v>
      </c>
      <c r="D7" s="149">
        <f t="shared" si="0"/>
        <v>2.105679012345679</v>
      </c>
    </row>
    <row r="8" spans="1:4" ht="15" customHeight="1">
      <c r="A8" s="147" t="s">
        <v>1144</v>
      </c>
      <c r="B8" s="43">
        <v>802</v>
      </c>
      <c r="C8" s="148">
        <v>1384</v>
      </c>
      <c r="D8" s="149">
        <f t="shared" si="0"/>
        <v>0.7256857855361596</v>
      </c>
    </row>
    <row r="9" spans="1:4" ht="18" customHeight="1">
      <c r="A9" s="147" t="s">
        <v>1145</v>
      </c>
      <c r="B9" s="43">
        <f>SUM(B10:B18)</f>
        <v>6601</v>
      </c>
      <c r="C9" s="148">
        <f>SUM(C10:C18)</f>
        <v>7478</v>
      </c>
      <c r="D9" s="149">
        <f t="shared" si="0"/>
        <v>0.13285865777912442</v>
      </c>
    </row>
    <row r="10" spans="1:4" ht="15" customHeight="1">
      <c r="A10" s="147" t="s">
        <v>1146</v>
      </c>
      <c r="B10" s="43">
        <v>5500</v>
      </c>
      <c r="C10" s="150">
        <v>1542</v>
      </c>
      <c r="D10" s="149">
        <f t="shared" si="0"/>
        <v>-0.7196363636363636</v>
      </c>
    </row>
    <row r="11" spans="1:4" ht="15" customHeight="1">
      <c r="A11" s="147" t="s">
        <v>1147</v>
      </c>
      <c r="B11" s="43">
        <v>260</v>
      </c>
      <c r="C11" s="150">
        <v>89</v>
      </c>
      <c r="D11" s="149">
        <f t="shared" si="0"/>
        <v>-0.6576923076923077</v>
      </c>
    </row>
    <row r="12" spans="1:4" ht="15" customHeight="1">
      <c r="A12" s="147" t="s">
        <v>1148</v>
      </c>
      <c r="B12" s="43">
        <v>200</v>
      </c>
      <c r="C12" s="150"/>
      <c r="D12" s="149"/>
    </row>
    <row r="13" spans="1:4" ht="15" customHeight="1">
      <c r="A13" s="147" t="s">
        <v>1149</v>
      </c>
      <c r="B13" s="43">
        <v>45</v>
      </c>
      <c r="C13" s="150"/>
      <c r="D13" s="149"/>
    </row>
    <row r="14" spans="1:4" ht="15" customHeight="1">
      <c r="A14" s="147" t="s">
        <v>1150</v>
      </c>
      <c r="B14" s="43">
        <v>243</v>
      </c>
      <c r="C14" s="150"/>
      <c r="D14" s="149"/>
    </row>
    <row r="15" spans="1:4" ht="15" customHeight="1">
      <c r="A15" s="147" t="s">
        <v>1151</v>
      </c>
      <c r="B15" s="43">
        <v>127</v>
      </c>
      <c r="C15" s="150">
        <v>120</v>
      </c>
      <c r="D15" s="149">
        <f>SUM(C15/B15)-1</f>
        <v>-0.055118110236220486</v>
      </c>
    </row>
    <row r="16" spans="1:4" ht="15" customHeight="1">
      <c r="A16" s="147" t="s">
        <v>1152</v>
      </c>
      <c r="B16" s="43">
        <v>0</v>
      </c>
      <c r="C16" s="150"/>
      <c r="D16" s="149"/>
    </row>
    <row r="17" spans="1:4" ht="15" customHeight="1">
      <c r="A17" s="147" t="s">
        <v>1153</v>
      </c>
      <c r="B17" s="43">
        <v>226</v>
      </c>
      <c r="C17" s="150">
        <v>220</v>
      </c>
      <c r="D17" s="149">
        <f>SUM(C17/B17)-1</f>
        <v>-0.026548672566371723</v>
      </c>
    </row>
    <row r="18" spans="1:4" ht="15" customHeight="1">
      <c r="A18" s="147" t="s">
        <v>1154</v>
      </c>
      <c r="B18" s="43"/>
      <c r="C18" s="150">
        <v>5507</v>
      </c>
      <c r="D18" s="149" t="e">
        <f>SUM(C18/B18)-1</f>
        <v>#DIV/0!</v>
      </c>
    </row>
    <row r="19" spans="1:4" ht="15" customHeight="1">
      <c r="A19" s="147" t="s">
        <v>1155</v>
      </c>
      <c r="B19" s="151"/>
      <c r="C19" s="150"/>
      <c r="D19" s="149"/>
    </row>
    <row r="20" spans="1:4" ht="15" customHeight="1">
      <c r="A20" s="147" t="s">
        <v>1156</v>
      </c>
      <c r="B20" s="152"/>
      <c r="C20" s="148"/>
      <c r="D20" s="149"/>
    </row>
    <row r="21" spans="1:4" ht="15" customHeight="1">
      <c r="A21" s="147" t="s">
        <v>1157</v>
      </c>
      <c r="B21" s="152"/>
      <c r="C21" s="148"/>
      <c r="D21" s="149"/>
    </row>
    <row r="22" spans="1:4" ht="15" customHeight="1">
      <c r="A22" s="147" t="s">
        <v>1158</v>
      </c>
      <c r="B22" s="152"/>
      <c r="C22" s="148"/>
      <c r="D22" s="149"/>
    </row>
    <row r="23" spans="1:4" ht="15" customHeight="1">
      <c r="A23" s="147" t="s">
        <v>1159</v>
      </c>
      <c r="B23" s="152"/>
      <c r="C23" s="148"/>
      <c r="D23" s="149"/>
    </row>
    <row r="24" spans="1:4" ht="15" customHeight="1">
      <c r="A24" s="147" t="s">
        <v>1160</v>
      </c>
      <c r="B24" s="152"/>
      <c r="C24" s="148"/>
      <c r="D24" s="149"/>
    </row>
    <row r="25" spans="1:4" ht="15" customHeight="1">
      <c r="A25" s="147" t="s">
        <v>1161</v>
      </c>
      <c r="B25" s="152"/>
      <c r="C25" s="148"/>
      <c r="D25" s="149"/>
    </row>
    <row r="26" spans="1:4" ht="15" customHeight="1">
      <c r="A26" s="147" t="s">
        <v>1162</v>
      </c>
      <c r="B26" s="152"/>
      <c r="C26" s="148"/>
      <c r="D26" s="149"/>
    </row>
    <row r="27" spans="1:4" ht="15" customHeight="1">
      <c r="A27" s="147" t="s">
        <v>1163</v>
      </c>
      <c r="B27" s="43">
        <f>SUM(B28:B30)</f>
        <v>57379</v>
      </c>
      <c r="C27" s="148">
        <f>SUM(C28:C29)</f>
        <v>53163</v>
      </c>
      <c r="D27" s="149">
        <f>SUM(C27/B27)-1</f>
        <v>-0.07347635894665294</v>
      </c>
    </row>
    <row r="28" spans="1:4" ht="15" customHeight="1">
      <c r="A28" s="147" t="s">
        <v>1164</v>
      </c>
      <c r="B28" s="43">
        <v>47243</v>
      </c>
      <c r="C28" s="148">
        <v>49868</v>
      </c>
      <c r="D28" s="149">
        <f>SUM(C28/B28)-1</f>
        <v>0.05556378722773747</v>
      </c>
    </row>
    <row r="29" spans="1:4" ht="15" customHeight="1">
      <c r="A29" s="147" t="s">
        <v>1165</v>
      </c>
      <c r="B29" s="43">
        <v>3873</v>
      </c>
      <c r="C29" s="148">
        <v>3295</v>
      </c>
      <c r="D29" s="149">
        <f aca="true" t="shared" si="1" ref="D29:D35">SUM(C29/B29)-1</f>
        <v>-0.1492383165504777</v>
      </c>
    </row>
    <row r="30" spans="1:4" ht="15" customHeight="1">
      <c r="A30" s="147" t="s">
        <v>1166</v>
      </c>
      <c r="B30" s="43">
        <v>6263</v>
      </c>
      <c r="C30" s="148"/>
      <c r="D30" s="149"/>
    </row>
    <row r="31" spans="1:4" ht="15" customHeight="1">
      <c r="A31" s="147" t="s">
        <v>1167</v>
      </c>
      <c r="B31" s="152"/>
      <c r="C31" s="148"/>
      <c r="D31" s="149"/>
    </row>
    <row r="32" spans="1:4" ht="15" customHeight="1">
      <c r="A32" s="147" t="s">
        <v>1168</v>
      </c>
      <c r="B32" s="152"/>
      <c r="C32" s="148"/>
      <c r="D32" s="149"/>
    </row>
    <row r="33" spans="1:4" ht="15" customHeight="1">
      <c r="A33" s="147" t="s">
        <v>1169</v>
      </c>
      <c r="B33" s="152"/>
      <c r="C33" s="148"/>
      <c r="D33" s="149"/>
    </row>
    <row r="34" spans="1:4" ht="15" customHeight="1">
      <c r="A34" s="147" t="s">
        <v>1170</v>
      </c>
      <c r="B34" s="43">
        <f>SUM(B35:B39)</f>
        <v>29519</v>
      </c>
      <c r="C34" s="148">
        <v>96111</v>
      </c>
      <c r="D34" s="149">
        <f t="shared" si="1"/>
        <v>2.2559029777431485</v>
      </c>
    </row>
    <row r="35" spans="1:4" ht="15" customHeight="1">
      <c r="A35" s="147" t="s">
        <v>1171</v>
      </c>
      <c r="B35" s="43">
        <v>20030</v>
      </c>
      <c r="C35" s="148">
        <v>20290</v>
      </c>
      <c r="D35" s="149">
        <f t="shared" si="1"/>
        <v>0.012980529206190639</v>
      </c>
    </row>
    <row r="36" spans="1:4" ht="15" customHeight="1">
      <c r="A36" s="147" t="s">
        <v>1172</v>
      </c>
      <c r="B36" s="43">
        <v>0</v>
      </c>
      <c r="C36" s="148"/>
      <c r="D36" s="149"/>
    </row>
    <row r="37" spans="1:4" ht="15" customHeight="1">
      <c r="A37" s="147" t="s">
        <v>1173</v>
      </c>
      <c r="B37" s="43">
        <v>0</v>
      </c>
      <c r="C37" s="148"/>
      <c r="D37" s="149"/>
    </row>
    <row r="38" spans="1:4" ht="15" customHeight="1">
      <c r="A38" s="147" t="s">
        <v>1174</v>
      </c>
      <c r="B38" s="43">
        <v>280</v>
      </c>
      <c r="C38" s="150">
        <v>300</v>
      </c>
      <c r="D38" s="149">
        <f>SUM(C38/B38)-1</f>
        <v>0.0714285714285714</v>
      </c>
    </row>
    <row r="39" spans="1:4" ht="15" customHeight="1">
      <c r="A39" s="147" t="s">
        <v>1175</v>
      </c>
      <c r="B39" s="43">
        <v>9209</v>
      </c>
      <c r="C39" s="150">
        <v>75521</v>
      </c>
      <c r="D39" s="149">
        <f>SUM(C39/B39)-1</f>
        <v>7.200781843848409</v>
      </c>
    </row>
    <row r="40" spans="1:4" ht="15" customHeight="1">
      <c r="A40" s="147" t="s">
        <v>1176</v>
      </c>
      <c r="B40" s="148">
        <f>SUM(B4,B9,B19,B27,B34)</f>
        <v>130335</v>
      </c>
      <c r="C40" s="148">
        <f>SUM(C4,C9,C19,C27,C34)</f>
        <v>199261</v>
      </c>
      <c r="D40" s="149">
        <f>SUM(C40/B40)-1</f>
        <v>0.5288372271454329</v>
      </c>
    </row>
  </sheetData>
  <sheetProtection/>
  <mergeCells count="2">
    <mergeCell ref="A1:D1"/>
    <mergeCell ref="B2:C2"/>
  </mergeCells>
  <printOptions horizontalCentered="1"/>
  <pageMargins left="0.5902039723133478" right="0.5902039723133478" top="0.7874015748031497" bottom="0.5902039723133478" header="0.11804080384922779" footer="0.11804080384922779"/>
  <pageSetup firstPageNumber="0" useFirstPageNumber="1" fitToHeight="0" fitToWidth="1" horizontalDpi="600" verticalDpi="600" orientation="portrait" paperSize="9" scale="99"/>
</worksheet>
</file>

<file path=xl/worksheets/sheet22.xml><?xml version="1.0" encoding="utf-8"?>
<worksheet xmlns="http://schemas.openxmlformats.org/spreadsheetml/2006/main" xmlns:r="http://schemas.openxmlformats.org/officeDocument/2006/relationships">
  <dimension ref="A1:C57"/>
  <sheetViews>
    <sheetView workbookViewId="0" topLeftCell="A19">
      <selection activeCell="E31" sqref="E31"/>
    </sheetView>
  </sheetViews>
  <sheetFormatPr defaultColWidth="8.875" defaultRowHeight="13.5"/>
  <cols>
    <col min="1" max="1" width="11.375" style="94" customWidth="1"/>
    <col min="2" max="2" width="56.625" style="0" customWidth="1"/>
    <col min="3" max="3" width="14.00390625" style="136" customWidth="1"/>
    <col min="4" max="4" width="21.875" style="0" customWidth="1"/>
  </cols>
  <sheetData>
    <row r="1" spans="1:3" s="135" customFormat="1" ht="59.25" customHeight="1">
      <c r="A1" s="137" t="s">
        <v>1708</v>
      </c>
      <c r="B1" s="137"/>
      <c r="C1" s="137"/>
    </row>
    <row r="2" spans="1:3" s="135" customFormat="1" ht="17.25" customHeight="1">
      <c r="A2" s="138" t="s">
        <v>1709</v>
      </c>
      <c r="B2" s="136"/>
      <c r="C2" s="138" t="s">
        <v>1564</v>
      </c>
    </row>
    <row r="3" spans="1:3" s="136" customFormat="1" ht="17.25" customHeight="1">
      <c r="A3" s="139" t="s">
        <v>1710</v>
      </c>
      <c r="B3" s="139" t="s">
        <v>1711</v>
      </c>
      <c r="C3" s="139" t="s">
        <v>1712</v>
      </c>
    </row>
    <row r="4" spans="1:3" s="135" customFormat="1" ht="17.25" customHeight="1">
      <c r="A4" s="140"/>
      <c r="B4" s="139" t="s">
        <v>1135</v>
      </c>
      <c r="C4" s="141">
        <f>SUM(C5:C39)</f>
        <v>45000</v>
      </c>
    </row>
    <row r="5" spans="1:3" s="37" customFormat="1" ht="17.25" customHeight="1">
      <c r="A5" s="142" t="s">
        <v>1713</v>
      </c>
      <c r="B5" s="143" t="s">
        <v>1714</v>
      </c>
      <c r="C5" s="144">
        <v>5</v>
      </c>
    </row>
    <row r="6" spans="1:3" s="37" customFormat="1" ht="17.25" customHeight="1">
      <c r="A6" s="142" t="s">
        <v>1715</v>
      </c>
      <c r="B6" s="143" t="s">
        <v>1716</v>
      </c>
      <c r="C6" s="144">
        <v>3</v>
      </c>
    </row>
    <row r="7" spans="1:3" s="37" customFormat="1" ht="17.25" customHeight="1">
      <c r="A7" s="142" t="s">
        <v>1717</v>
      </c>
      <c r="B7" s="143" t="s">
        <v>1718</v>
      </c>
      <c r="C7" s="144">
        <v>12</v>
      </c>
    </row>
    <row r="8" spans="1:3" s="37" customFormat="1" ht="17.25" customHeight="1">
      <c r="A8" s="142" t="s">
        <v>1719</v>
      </c>
      <c r="B8" s="143" t="s">
        <v>1720</v>
      </c>
      <c r="C8" s="144">
        <v>21</v>
      </c>
    </row>
    <row r="9" spans="1:3" s="37" customFormat="1" ht="17.25" customHeight="1">
      <c r="A9" s="142" t="s">
        <v>1721</v>
      </c>
      <c r="B9" s="143" t="s">
        <v>1722</v>
      </c>
      <c r="C9" s="144">
        <v>44</v>
      </c>
    </row>
    <row r="10" spans="1:3" s="37" customFormat="1" ht="17.25" customHeight="1">
      <c r="A10" s="142" t="s">
        <v>1723</v>
      </c>
      <c r="B10" s="143" t="s">
        <v>1724</v>
      </c>
      <c r="C10" s="144">
        <v>35</v>
      </c>
    </row>
    <row r="11" spans="1:3" s="37" customFormat="1" ht="17.25" customHeight="1">
      <c r="A11" s="142" t="s">
        <v>1725</v>
      </c>
      <c r="B11" s="143" t="s">
        <v>1726</v>
      </c>
      <c r="C11" s="144">
        <v>13</v>
      </c>
    </row>
    <row r="12" spans="1:3" s="37" customFormat="1" ht="17.25" customHeight="1">
      <c r="A12" s="142" t="s">
        <v>1727</v>
      </c>
      <c r="B12" s="143" t="s">
        <v>1728</v>
      </c>
      <c r="C12" s="144">
        <v>27</v>
      </c>
    </row>
    <row r="13" spans="1:3" s="37" customFormat="1" ht="17.25" customHeight="1">
      <c r="A13" s="142" t="s">
        <v>1729</v>
      </c>
      <c r="B13" s="143" t="s">
        <v>1730</v>
      </c>
      <c r="C13" s="144">
        <v>900</v>
      </c>
    </row>
    <row r="14" spans="1:3" s="37" customFormat="1" ht="17.25" customHeight="1">
      <c r="A14" s="142" t="s">
        <v>1731</v>
      </c>
      <c r="B14" s="143" t="s">
        <v>1732</v>
      </c>
      <c r="C14" s="144">
        <v>579</v>
      </c>
    </row>
    <row r="15" spans="1:3" s="37" customFormat="1" ht="17.25" customHeight="1">
      <c r="A15" s="142" t="s">
        <v>1733</v>
      </c>
      <c r="B15" s="143" t="s">
        <v>1734</v>
      </c>
      <c r="C15" s="144">
        <v>21</v>
      </c>
    </row>
    <row r="16" spans="1:3" s="37" customFormat="1" ht="17.25" customHeight="1">
      <c r="A16" s="142" t="s">
        <v>1735</v>
      </c>
      <c r="B16" s="143" t="s">
        <v>1736</v>
      </c>
      <c r="C16" s="144">
        <v>81</v>
      </c>
    </row>
    <row r="17" spans="1:3" s="37" customFormat="1" ht="17.25" customHeight="1">
      <c r="A17" s="142" t="s">
        <v>1737</v>
      </c>
      <c r="B17" s="143" t="s">
        <v>1738</v>
      </c>
      <c r="C17" s="144">
        <v>19</v>
      </c>
    </row>
    <row r="18" spans="1:3" s="37" customFormat="1" ht="17.25" customHeight="1">
      <c r="A18" s="142" t="s">
        <v>1739</v>
      </c>
      <c r="B18" s="143" t="s">
        <v>1740</v>
      </c>
      <c r="C18" s="144">
        <v>1600</v>
      </c>
    </row>
    <row r="19" spans="1:3" s="37" customFormat="1" ht="17.25" customHeight="1">
      <c r="A19" s="142" t="s">
        <v>1741</v>
      </c>
      <c r="B19" s="143" t="s">
        <v>1742</v>
      </c>
      <c r="C19" s="144">
        <v>1117</v>
      </c>
    </row>
    <row r="20" spans="1:3" s="37" customFormat="1" ht="17.25" customHeight="1">
      <c r="A20" s="142" t="s">
        <v>1743</v>
      </c>
      <c r="B20" s="143" t="s">
        <v>1744</v>
      </c>
      <c r="C20" s="144">
        <v>105</v>
      </c>
    </row>
    <row r="21" spans="1:3" s="37" customFormat="1" ht="17.25" customHeight="1">
      <c r="A21" s="142" t="s">
        <v>1745</v>
      </c>
      <c r="B21" s="143" t="s">
        <v>1746</v>
      </c>
      <c r="C21" s="144">
        <v>78</v>
      </c>
    </row>
    <row r="22" spans="1:3" s="37" customFormat="1" ht="17.25" customHeight="1">
      <c r="A22" s="142" t="s">
        <v>1747</v>
      </c>
      <c r="B22" s="143" t="s">
        <v>1748</v>
      </c>
      <c r="C22" s="144">
        <v>109</v>
      </c>
    </row>
    <row r="23" spans="1:3" s="37" customFormat="1" ht="17.25" customHeight="1">
      <c r="A23" s="142" t="s">
        <v>1749</v>
      </c>
      <c r="B23" s="143" t="s">
        <v>1750</v>
      </c>
      <c r="C23" s="144">
        <v>1800</v>
      </c>
    </row>
    <row r="24" spans="1:3" s="37" customFormat="1" ht="17.25" customHeight="1">
      <c r="A24" s="142" t="s">
        <v>1751</v>
      </c>
      <c r="B24" s="143" t="s">
        <v>1752</v>
      </c>
      <c r="C24" s="144">
        <v>2117</v>
      </c>
    </row>
    <row r="25" spans="1:3" s="37" customFormat="1" ht="17.25" customHeight="1">
      <c r="A25" s="142" t="s">
        <v>1753</v>
      </c>
      <c r="B25" s="143" t="s">
        <v>1754</v>
      </c>
      <c r="C25" s="144">
        <v>274</v>
      </c>
    </row>
    <row r="26" spans="1:3" s="37" customFormat="1" ht="17.25" customHeight="1">
      <c r="A26" s="142" t="s">
        <v>1755</v>
      </c>
      <c r="B26" s="143" t="s">
        <v>1756</v>
      </c>
      <c r="C26" s="144">
        <v>1700</v>
      </c>
    </row>
    <row r="27" spans="1:3" s="37" customFormat="1" ht="17.25" customHeight="1">
      <c r="A27" s="142" t="s">
        <v>1757</v>
      </c>
      <c r="B27" s="143" t="s">
        <v>1758</v>
      </c>
      <c r="C27" s="144">
        <v>400</v>
      </c>
    </row>
    <row r="28" spans="1:3" s="37" customFormat="1" ht="17.25" customHeight="1">
      <c r="A28" s="142" t="s">
        <v>1759</v>
      </c>
      <c r="B28" s="143" t="s">
        <v>1760</v>
      </c>
      <c r="C28" s="144">
        <v>1800</v>
      </c>
    </row>
    <row r="29" spans="1:3" s="37" customFormat="1" ht="17.25" customHeight="1">
      <c r="A29" s="142" t="s">
        <v>1761</v>
      </c>
      <c r="B29" s="143" t="s">
        <v>1762</v>
      </c>
      <c r="C29" s="144">
        <v>270</v>
      </c>
    </row>
    <row r="30" spans="1:3" s="37" customFormat="1" ht="17.25" customHeight="1">
      <c r="A30" s="142" t="s">
        <v>1763</v>
      </c>
      <c r="B30" s="143" t="s">
        <v>1764</v>
      </c>
      <c r="C30" s="144">
        <v>28000</v>
      </c>
    </row>
    <row r="31" spans="1:3" s="37" customFormat="1" ht="17.25" customHeight="1">
      <c r="A31" s="142" t="s">
        <v>1765</v>
      </c>
      <c r="B31" s="143" t="s">
        <v>1766</v>
      </c>
      <c r="C31" s="144">
        <v>100</v>
      </c>
    </row>
    <row r="32" spans="1:3" s="37" customFormat="1" ht="17.25" customHeight="1">
      <c r="A32" s="142" t="s">
        <v>1767</v>
      </c>
      <c r="B32" s="143" t="s">
        <v>1768</v>
      </c>
      <c r="C32" s="144">
        <v>50</v>
      </c>
    </row>
    <row r="33" spans="1:3" s="37" customFormat="1" ht="17.25" customHeight="1">
      <c r="A33" s="142" t="s">
        <v>1769</v>
      </c>
      <c r="B33" s="143" t="s">
        <v>1770</v>
      </c>
      <c r="C33" s="144">
        <v>100</v>
      </c>
    </row>
    <row r="34" spans="1:3" s="37" customFormat="1" ht="17.25" customHeight="1">
      <c r="A34" s="142" t="s">
        <v>1771</v>
      </c>
      <c r="B34" s="143" t="s">
        <v>1772</v>
      </c>
      <c r="C34" s="144">
        <v>20</v>
      </c>
    </row>
    <row r="35" spans="1:3" s="37" customFormat="1" ht="17.25" customHeight="1">
      <c r="A35" s="142" t="s">
        <v>1773</v>
      </c>
      <c r="B35" s="143" t="s">
        <v>1774</v>
      </c>
      <c r="C35" s="144">
        <v>2500</v>
      </c>
    </row>
    <row r="36" spans="1:3" s="37" customFormat="1" ht="17.25" customHeight="1">
      <c r="A36" s="142" t="s">
        <v>1775</v>
      </c>
      <c r="B36" s="143" t="s">
        <v>1776</v>
      </c>
      <c r="C36" s="144">
        <v>100</v>
      </c>
    </row>
    <row r="37" spans="1:3" s="37" customFormat="1" ht="17.25" customHeight="1">
      <c r="A37" s="142" t="s">
        <v>1777</v>
      </c>
      <c r="B37" s="143" t="s">
        <v>1778</v>
      </c>
      <c r="C37" s="144">
        <v>100</v>
      </c>
    </row>
    <row r="38" spans="1:3" s="37" customFormat="1" ht="17.25" customHeight="1">
      <c r="A38" s="142" t="s">
        <v>1779</v>
      </c>
      <c r="B38" s="143" t="s">
        <v>1780</v>
      </c>
      <c r="C38" s="144">
        <v>200</v>
      </c>
    </row>
    <row r="39" spans="1:3" s="37" customFormat="1" ht="17.25" customHeight="1">
      <c r="A39" s="142" t="s">
        <v>1781</v>
      </c>
      <c r="B39" s="143" t="s">
        <v>1782</v>
      </c>
      <c r="C39" s="144">
        <v>700</v>
      </c>
    </row>
    <row r="40" ht="14.25">
      <c r="B40" s="145"/>
    </row>
    <row r="41" ht="14.25">
      <c r="B41" s="145"/>
    </row>
    <row r="42" ht="14.25">
      <c r="B42" s="145"/>
    </row>
    <row r="43" ht="14.25">
      <c r="B43" s="145"/>
    </row>
    <row r="44" ht="14.25">
      <c r="B44" s="145"/>
    </row>
    <row r="45" ht="14.25">
      <c r="B45" s="145"/>
    </row>
    <row r="46" ht="14.25">
      <c r="B46" s="145"/>
    </row>
    <row r="47" ht="14.25">
      <c r="B47" s="145"/>
    </row>
    <row r="48" ht="14.25">
      <c r="B48" s="145"/>
    </row>
    <row r="49" ht="14.25">
      <c r="B49" s="145"/>
    </row>
    <row r="50" ht="14.25">
      <c r="B50" s="145"/>
    </row>
    <row r="51" ht="14.25">
      <c r="B51" s="145"/>
    </row>
    <row r="52" ht="14.25">
      <c r="B52" s="145"/>
    </row>
    <row r="53" ht="14.25">
      <c r="B53" s="145"/>
    </row>
    <row r="54" ht="14.25">
      <c r="B54" s="145"/>
    </row>
    <row r="55" ht="14.25">
      <c r="B55" s="145"/>
    </row>
    <row r="56" ht="14.25">
      <c r="B56" s="145"/>
    </row>
    <row r="57" ht="14.25">
      <c r="B57" s="145"/>
    </row>
  </sheetData>
  <sheetProtection/>
  <mergeCells count="1">
    <mergeCell ref="A1:C1"/>
  </mergeCells>
  <printOptions/>
  <pageMargins left="0.7" right="0.7" top="0.75" bottom="0.75" header="0.3" footer="0.3"/>
  <pageSetup horizontalDpi="600" verticalDpi="600" orientation="portrait" paperSize="9"/>
</worksheet>
</file>

<file path=xl/worksheets/sheet23.xml><?xml version="1.0" encoding="utf-8"?>
<worksheet xmlns="http://schemas.openxmlformats.org/spreadsheetml/2006/main" xmlns:r="http://schemas.openxmlformats.org/officeDocument/2006/relationships">
  <dimension ref="A1:D48"/>
  <sheetViews>
    <sheetView zoomScaleSheetLayoutView="100" workbookViewId="0" topLeftCell="A1">
      <selection activeCell="A2" sqref="A2"/>
    </sheetView>
  </sheetViews>
  <sheetFormatPr defaultColWidth="7.875" defaultRowHeight="13.5"/>
  <cols>
    <col min="1" max="1" width="42.375" style="37" customWidth="1"/>
    <col min="2" max="4" width="14.00390625" style="37" customWidth="1"/>
    <col min="5" max="16384" width="7.875" style="37" customWidth="1"/>
  </cols>
  <sheetData>
    <row r="1" spans="1:4" ht="20.25">
      <c r="A1" s="73" t="s">
        <v>1783</v>
      </c>
      <c r="B1" s="73"/>
      <c r="C1" s="73"/>
      <c r="D1" s="73"/>
    </row>
    <row r="2" spans="1:4" s="2" customFormat="1" ht="30.75" customHeight="1">
      <c r="A2" s="92" t="s">
        <v>1784</v>
      </c>
      <c r="B2" s="27"/>
      <c r="C2" s="119"/>
      <c r="D2" s="2" t="s">
        <v>1564</v>
      </c>
    </row>
    <row r="3" spans="1:4" s="36" customFormat="1" ht="21" customHeight="1">
      <c r="A3" s="42" t="s">
        <v>45</v>
      </c>
      <c r="B3" s="41" t="s">
        <v>1706</v>
      </c>
      <c r="C3" s="41" t="s">
        <v>1707</v>
      </c>
      <c r="D3" s="42" t="s">
        <v>1616</v>
      </c>
    </row>
    <row r="4" spans="1:4" ht="15" customHeight="1">
      <c r="A4" s="120" t="s">
        <v>1179</v>
      </c>
      <c r="B4" s="121"/>
      <c r="C4" s="120"/>
      <c r="D4" s="122"/>
    </row>
    <row r="5" spans="1:4" ht="15" customHeight="1">
      <c r="A5" s="120" t="s">
        <v>1180</v>
      </c>
      <c r="B5" s="121"/>
      <c r="C5" s="120"/>
      <c r="D5" s="122"/>
    </row>
    <row r="6" spans="1:4" ht="15" customHeight="1">
      <c r="A6" s="120" t="s">
        <v>1181</v>
      </c>
      <c r="B6" s="121"/>
      <c r="C6" s="120"/>
      <c r="D6" s="122"/>
    </row>
    <row r="7" spans="1:4" ht="15" customHeight="1">
      <c r="A7" s="120" t="s">
        <v>1182</v>
      </c>
      <c r="B7" s="121"/>
      <c r="C7" s="120"/>
      <c r="D7" s="123"/>
    </row>
    <row r="8" spans="1:4" ht="15" customHeight="1">
      <c r="A8" s="120" t="s">
        <v>1183</v>
      </c>
      <c r="B8" s="121"/>
      <c r="C8" s="120"/>
      <c r="D8" s="123"/>
    </row>
    <row r="9" spans="1:4" ht="15" customHeight="1">
      <c r="A9" s="120" t="s">
        <v>1184</v>
      </c>
      <c r="B9" s="121"/>
      <c r="C9" s="120"/>
      <c r="D9" s="123"/>
    </row>
    <row r="10" spans="1:4" ht="15" customHeight="1">
      <c r="A10" s="120" t="s">
        <v>1185</v>
      </c>
      <c r="B10" s="121"/>
      <c r="C10" s="120"/>
      <c r="D10" s="123"/>
    </row>
    <row r="11" spans="1:4" ht="15" customHeight="1">
      <c r="A11" s="120" t="s">
        <v>1186</v>
      </c>
      <c r="B11" s="121"/>
      <c r="C11" s="120"/>
      <c r="D11" s="123"/>
    </row>
    <row r="12" spans="1:4" ht="15" customHeight="1">
      <c r="A12" s="120" t="s">
        <v>1187</v>
      </c>
      <c r="B12" s="121"/>
      <c r="C12" s="120"/>
      <c r="D12" s="123"/>
    </row>
    <row r="13" spans="1:4" ht="15" customHeight="1">
      <c r="A13" s="120" t="s">
        <v>1188</v>
      </c>
      <c r="B13" s="117">
        <v>31743</v>
      </c>
      <c r="C13" s="117">
        <v>40350</v>
      </c>
      <c r="D13" s="124">
        <f aca="true" t="shared" si="0" ref="D13:D18">SUM(C13/B13-1)</f>
        <v>0.2711463944806729</v>
      </c>
    </row>
    <row r="14" spans="1:4" ht="15" customHeight="1">
      <c r="A14" s="120" t="s">
        <v>1189</v>
      </c>
      <c r="B14" s="125">
        <v>22334</v>
      </c>
      <c r="C14" s="117">
        <v>28990</v>
      </c>
      <c r="D14" s="124">
        <f t="shared" si="0"/>
        <v>0.2980209545983703</v>
      </c>
    </row>
    <row r="15" spans="1:4" ht="15" customHeight="1">
      <c r="A15" s="120" t="s">
        <v>1190</v>
      </c>
      <c r="B15" s="125">
        <v>466</v>
      </c>
      <c r="C15" s="117">
        <v>500</v>
      </c>
      <c r="D15" s="124">
        <f t="shared" si="0"/>
        <v>0.07296137339055786</v>
      </c>
    </row>
    <row r="16" spans="1:4" ht="15" customHeight="1">
      <c r="A16" s="126" t="s">
        <v>1191</v>
      </c>
      <c r="B16" s="125">
        <v>18</v>
      </c>
      <c r="C16" s="117"/>
      <c r="D16" s="124">
        <f t="shared" si="0"/>
        <v>-1</v>
      </c>
    </row>
    <row r="17" spans="1:4" ht="15" customHeight="1">
      <c r="A17" s="126" t="s">
        <v>1192</v>
      </c>
      <c r="B17" s="125">
        <v>-135</v>
      </c>
      <c r="C17" s="117"/>
      <c r="D17" s="124">
        <f t="shared" si="0"/>
        <v>-1</v>
      </c>
    </row>
    <row r="18" spans="1:4" ht="15" customHeight="1">
      <c r="A18" s="120" t="s">
        <v>1193</v>
      </c>
      <c r="B18" s="125">
        <v>9060</v>
      </c>
      <c r="C18" s="117">
        <v>10860</v>
      </c>
      <c r="D18" s="124">
        <f t="shared" si="0"/>
        <v>0.19867549668874163</v>
      </c>
    </row>
    <row r="19" spans="1:4" ht="15" customHeight="1">
      <c r="A19" s="120" t="s">
        <v>1194</v>
      </c>
      <c r="B19" s="121"/>
      <c r="C19" s="120"/>
      <c r="D19" s="124"/>
    </row>
    <row r="20" spans="1:4" ht="15" customHeight="1">
      <c r="A20" s="120" t="s">
        <v>1195</v>
      </c>
      <c r="B20" s="121"/>
      <c r="C20" s="120"/>
      <c r="D20" s="124"/>
    </row>
    <row r="21" spans="1:4" ht="15" customHeight="1">
      <c r="A21" s="120" t="s">
        <v>1196</v>
      </c>
      <c r="B21" s="121"/>
      <c r="C21" s="120"/>
      <c r="D21" s="124"/>
    </row>
    <row r="22" spans="1:4" ht="15" customHeight="1">
      <c r="A22" s="120" t="s">
        <v>1197</v>
      </c>
      <c r="B22" s="121"/>
      <c r="C22" s="120"/>
      <c r="D22" s="124"/>
    </row>
    <row r="23" spans="1:4" ht="15" customHeight="1">
      <c r="A23" s="120" t="s">
        <v>1198</v>
      </c>
      <c r="B23" s="117">
        <v>654</v>
      </c>
      <c r="C23" s="117">
        <v>650</v>
      </c>
      <c r="D23" s="124">
        <f>SUM(C23/B23-1)</f>
        <v>-0.006116207951070374</v>
      </c>
    </row>
    <row r="24" spans="1:4" ht="15" customHeight="1">
      <c r="A24" s="120" t="s">
        <v>1199</v>
      </c>
      <c r="B24" s="121"/>
      <c r="C24" s="120"/>
      <c r="D24" s="124"/>
    </row>
    <row r="25" spans="1:4" ht="15" customHeight="1">
      <c r="A25" s="120" t="s">
        <v>1200</v>
      </c>
      <c r="B25" s="121"/>
      <c r="C25" s="120"/>
      <c r="D25" s="124"/>
    </row>
    <row r="26" spans="1:4" ht="15" customHeight="1">
      <c r="A26" s="120" t="s">
        <v>1201</v>
      </c>
      <c r="B26" s="121"/>
      <c r="C26" s="120"/>
      <c r="D26" s="124"/>
    </row>
    <row r="27" spans="1:4" ht="15" customHeight="1">
      <c r="A27" s="127" t="s">
        <v>1202</v>
      </c>
      <c r="B27" s="128"/>
      <c r="C27" s="127"/>
      <c r="D27" s="124"/>
    </row>
    <row r="28" spans="1:4" ht="15" customHeight="1">
      <c r="A28" s="129" t="s">
        <v>1203</v>
      </c>
      <c r="B28" s="130"/>
      <c r="C28" s="129"/>
      <c r="D28" s="124"/>
    </row>
    <row r="29" spans="1:4" ht="15" customHeight="1">
      <c r="A29" s="129" t="s">
        <v>1204</v>
      </c>
      <c r="B29" s="130"/>
      <c r="C29" s="129"/>
      <c r="D29" s="124"/>
    </row>
    <row r="30" spans="1:4" ht="15" customHeight="1">
      <c r="A30" s="129" t="s">
        <v>1205</v>
      </c>
      <c r="B30" s="117">
        <v>400</v>
      </c>
      <c r="C30" s="117">
        <v>500</v>
      </c>
      <c r="D30" s="124">
        <f>SUM(C30/B30-1)</f>
        <v>0.25</v>
      </c>
    </row>
    <row r="31" spans="1:4" ht="15" customHeight="1">
      <c r="A31" s="120" t="s">
        <v>1206</v>
      </c>
      <c r="B31" s="121"/>
      <c r="C31" s="120"/>
      <c r="D31" s="124"/>
    </row>
    <row r="32" spans="1:4" ht="15" customHeight="1">
      <c r="A32" s="120" t="s">
        <v>1207</v>
      </c>
      <c r="B32" s="121"/>
      <c r="C32" s="120"/>
      <c r="D32" s="124"/>
    </row>
    <row r="33" spans="1:4" ht="15" customHeight="1">
      <c r="A33" s="120" t="s">
        <v>1208</v>
      </c>
      <c r="B33" s="121"/>
      <c r="C33" s="120"/>
      <c r="D33" s="124"/>
    </row>
    <row r="34" spans="1:4" ht="15" customHeight="1">
      <c r="A34" s="120" t="s">
        <v>1209</v>
      </c>
      <c r="B34" s="121"/>
      <c r="C34" s="120"/>
      <c r="D34" s="124"/>
    </row>
    <row r="35" spans="1:4" ht="15" customHeight="1">
      <c r="A35" s="120" t="s">
        <v>1210</v>
      </c>
      <c r="B35" s="121"/>
      <c r="C35" s="120"/>
      <c r="D35" s="124"/>
    </row>
    <row r="36" spans="1:4" ht="15" customHeight="1">
      <c r="A36" s="131" t="s">
        <v>158</v>
      </c>
      <c r="B36" s="121">
        <f>SUM(B13,B23,B30)</f>
        <v>32797</v>
      </c>
      <c r="C36" s="121">
        <f>SUM(C13,C23,C30)</f>
        <v>41500</v>
      </c>
      <c r="D36" s="124">
        <f>SUM(C36/B36-1)</f>
        <v>0.2653596365521236</v>
      </c>
    </row>
    <row r="37" spans="1:4" ht="15" customHeight="1">
      <c r="A37" s="120"/>
      <c r="B37" s="121"/>
      <c r="C37" s="120"/>
      <c r="D37" s="124"/>
    </row>
    <row r="38" spans="1:4" ht="15" customHeight="1">
      <c r="A38" s="120" t="s">
        <v>1211</v>
      </c>
      <c r="B38" s="132">
        <v>26556</v>
      </c>
      <c r="C38" s="132">
        <v>15000</v>
      </c>
      <c r="D38" s="124">
        <f>SUM(C38/B38-1)</f>
        <v>-0.4351558969724356</v>
      </c>
    </row>
    <row r="39" spans="1:4" ht="15" customHeight="1">
      <c r="A39" s="120" t="s">
        <v>1212</v>
      </c>
      <c r="B39" s="132">
        <v>26385</v>
      </c>
      <c r="C39" s="132">
        <v>15000</v>
      </c>
      <c r="D39" s="124">
        <f>SUM(C39/B39-1)</f>
        <v>-0.4314951677089255</v>
      </c>
    </row>
    <row r="40" spans="1:4" ht="15" customHeight="1">
      <c r="A40" s="120" t="s">
        <v>1213</v>
      </c>
      <c r="B40" s="132">
        <v>26385</v>
      </c>
      <c r="C40" s="132">
        <v>15000</v>
      </c>
      <c r="D40" s="124">
        <f>SUM(C40/B40-1)</f>
        <v>-0.4314951677089255</v>
      </c>
    </row>
    <row r="41" spans="1:4" ht="15" customHeight="1">
      <c r="A41" s="120" t="s">
        <v>1214</v>
      </c>
      <c r="B41" s="121"/>
      <c r="C41" s="120"/>
      <c r="D41" s="124"/>
    </row>
    <row r="42" spans="1:4" ht="15" customHeight="1">
      <c r="A42" s="120" t="s">
        <v>1215</v>
      </c>
      <c r="B42" s="121"/>
      <c r="C42" s="120"/>
      <c r="D42" s="124"/>
    </row>
    <row r="43" spans="1:4" ht="15" customHeight="1">
      <c r="A43" s="120" t="s">
        <v>1216</v>
      </c>
      <c r="B43" s="121">
        <v>171</v>
      </c>
      <c r="C43" s="120"/>
      <c r="D43" s="124"/>
    </row>
    <row r="44" spans="1:4" ht="15" customHeight="1">
      <c r="A44" s="120" t="s">
        <v>1217</v>
      </c>
      <c r="B44" s="117">
        <v>68074</v>
      </c>
      <c r="C44" s="117">
        <v>25000</v>
      </c>
      <c r="D44" s="124">
        <f>SUM(C44/B44-1)</f>
        <v>-0.632752592766695</v>
      </c>
    </row>
    <row r="45" spans="1:4" ht="15" customHeight="1">
      <c r="A45" s="120" t="s">
        <v>154</v>
      </c>
      <c r="B45" s="117">
        <v>68074</v>
      </c>
      <c r="C45" s="117">
        <v>25000</v>
      </c>
      <c r="D45" s="124">
        <f>SUM(C45/B45-1)</f>
        <v>-0.632752592766695</v>
      </c>
    </row>
    <row r="46" spans="1:4" ht="15" customHeight="1">
      <c r="A46" s="120" t="s">
        <v>1218</v>
      </c>
      <c r="B46" s="117">
        <v>68074</v>
      </c>
      <c r="C46" s="117">
        <v>25000</v>
      </c>
      <c r="D46" s="124">
        <f>SUM(C46/B46-1)</f>
        <v>-0.632752592766695</v>
      </c>
    </row>
    <row r="47" spans="1:4" ht="15" customHeight="1">
      <c r="A47" s="120"/>
      <c r="B47" s="121"/>
      <c r="C47" s="120"/>
      <c r="D47" s="124" t="e">
        <f>SUM(C47/B47-1)</f>
        <v>#DIV/0!</v>
      </c>
    </row>
    <row r="48" spans="1:4" ht="15" customHeight="1">
      <c r="A48" s="131" t="s">
        <v>1219</v>
      </c>
      <c r="B48" s="133">
        <f>SUM(B13++B23+B30+B38+B44)</f>
        <v>127427</v>
      </c>
      <c r="C48" s="134">
        <f>SUM(C13++C23+C30+C38+C44)</f>
        <v>81500</v>
      </c>
      <c r="D48" s="124">
        <f>SUM(C48/B48-1)</f>
        <v>-0.36041812174813814</v>
      </c>
    </row>
  </sheetData>
  <sheetProtection/>
  <mergeCells count="2">
    <mergeCell ref="A1:D1"/>
    <mergeCell ref="B2:C2"/>
  </mergeCells>
  <printOptions horizontalCentered="1"/>
  <pageMargins left="0.5902039723133478" right="0.5902039723133478" top="0.7874015748031497" bottom="0.5902039723133478" header="0.5117415443180114" footer="0.5117415443180114"/>
  <pageSetup firstPageNumber="0" useFirstPageNumber="1"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F247"/>
  <sheetViews>
    <sheetView tabSelected="1" workbookViewId="0" topLeftCell="B165">
      <selection activeCell="B193" sqref="B193"/>
    </sheetView>
  </sheetViews>
  <sheetFormatPr defaultColWidth="8.875" defaultRowHeight="13.5"/>
  <cols>
    <col min="1" max="1" width="8.50390625" style="90" hidden="1" customWidth="1"/>
    <col min="2" max="2" width="51.875" style="37" customWidth="1"/>
    <col min="3" max="3" width="13.00390625" style="91" customWidth="1"/>
    <col min="4" max="5" width="13.00390625" style="38" customWidth="1"/>
    <col min="6" max="16384" width="9.00390625" style="37" bestFit="1" customWidth="1"/>
  </cols>
  <sheetData>
    <row r="1" spans="2:5" ht="34.5" customHeight="1">
      <c r="B1" s="59" t="s">
        <v>1785</v>
      </c>
      <c r="C1" s="59"/>
      <c r="D1" s="59"/>
      <c r="E1" s="59"/>
    </row>
    <row r="2" spans="1:5" s="2" customFormat="1" ht="22.5" customHeight="1">
      <c r="A2" s="92" t="s">
        <v>1709</v>
      </c>
      <c r="B2" s="93" t="s">
        <v>1786</v>
      </c>
      <c r="C2" s="94"/>
      <c r="D2" s="1"/>
      <c r="E2" s="1" t="s">
        <v>1564</v>
      </c>
    </row>
    <row r="3" spans="1:5" s="36" customFormat="1" ht="22.5" customHeight="1">
      <c r="A3" s="95"/>
      <c r="B3" s="29" t="s">
        <v>1222</v>
      </c>
      <c r="C3" s="41" t="s">
        <v>1706</v>
      </c>
      <c r="D3" s="41" t="s">
        <v>1707</v>
      </c>
      <c r="E3" s="42" t="s">
        <v>1616</v>
      </c>
    </row>
    <row r="4" spans="2:5" ht="15" customHeight="1">
      <c r="B4" s="96" t="s">
        <v>1224</v>
      </c>
      <c r="C4" s="97">
        <v>126</v>
      </c>
      <c r="D4" s="97">
        <v>123</v>
      </c>
      <c r="E4" s="98">
        <f>SUM(D4/C4)-1</f>
        <v>-0.023809523809523836</v>
      </c>
    </row>
    <row r="5" spans="2:5" ht="15" customHeight="1">
      <c r="B5" s="99" t="s">
        <v>1225</v>
      </c>
      <c r="C5" s="42">
        <v>5</v>
      </c>
      <c r="D5" s="42">
        <v>2</v>
      </c>
      <c r="E5" s="98">
        <f>SUM(D5/C5)-1</f>
        <v>-0.6</v>
      </c>
    </row>
    <row r="6" spans="2:5" ht="15" customHeight="1">
      <c r="B6" s="99" t="s">
        <v>1226</v>
      </c>
      <c r="C6" s="100">
        <v>5</v>
      </c>
      <c r="D6" s="42">
        <v>2</v>
      </c>
      <c r="E6" s="98">
        <f>SUM(D6/C6)-1</f>
        <v>-0.6</v>
      </c>
    </row>
    <row r="7" spans="2:5" ht="15" customHeight="1">
      <c r="B7" s="99" t="s">
        <v>1227</v>
      </c>
      <c r="C7" s="100"/>
      <c r="D7" s="42"/>
      <c r="E7" s="98"/>
    </row>
    <row r="8" spans="2:5" ht="15" customHeight="1">
      <c r="B8" s="99" t="s">
        <v>1228</v>
      </c>
      <c r="C8" s="100"/>
      <c r="D8" s="42"/>
      <c r="E8" s="98"/>
    </row>
    <row r="9" spans="2:5" ht="15" customHeight="1">
      <c r="B9" s="99" t="s">
        <v>1229</v>
      </c>
      <c r="C9" s="100"/>
      <c r="D9" s="42"/>
      <c r="E9" s="98"/>
    </row>
    <row r="10" spans="2:6" ht="15" customHeight="1">
      <c r="B10" s="99" t="s">
        <v>1230</v>
      </c>
      <c r="C10" s="42"/>
      <c r="D10" s="42"/>
      <c r="E10" s="98"/>
      <c r="F10" s="101"/>
    </row>
    <row r="11" spans="2:6" ht="15" customHeight="1">
      <c r="B11" s="99" t="s">
        <v>1231</v>
      </c>
      <c r="C11" s="42">
        <v>121</v>
      </c>
      <c r="D11" s="42">
        <v>121</v>
      </c>
      <c r="E11" s="98">
        <f>SUM(D11/C11)-1</f>
        <v>0</v>
      </c>
      <c r="F11" s="101"/>
    </row>
    <row r="12" spans="2:6" ht="15" customHeight="1">
      <c r="B12" s="99" t="s">
        <v>1232</v>
      </c>
      <c r="C12" s="102"/>
      <c r="D12" s="42"/>
      <c r="E12" s="98"/>
      <c r="F12" s="101"/>
    </row>
    <row r="13" spans="2:6" ht="15" customHeight="1">
      <c r="B13" s="99" t="s">
        <v>1233</v>
      </c>
      <c r="C13" s="42"/>
      <c r="D13" s="42"/>
      <c r="E13" s="98"/>
      <c r="F13" s="101"/>
    </row>
    <row r="14" spans="2:6" ht="15" customHeight="1">
      <c r="B14" s="99" t="s">
        <v>1234</v>
      </c>
      <c r="C14" s="100"/>
      <c r="D14" s="42"/>
      <c r="E14" s="98"/>
      <c r="F14" s="101"/>
    </row>
    <row r="15" spans="2:6" ht="15" customHeight="1">
      <c r="B15" s="99" t="s">
        <v>1235</v>
      </c>
      <c r="C15" s="102">
        <v>121</v>
      </c>
      <c r="D15" s="42">
        <v>121</v>
      </c>
      <c r="E15" s="98">
        <f>SUM(D15/C15)-1</f>
        <v>0</v>
      </c>
      <c r="F15" s="101"/>
    </row>
    <row r="16" spans="2:6" ht="15" customHeight="1">
      <c r="B16" s="99" t="s">
        <v>1236</v>
      </c>
      <c r="C16" s="103"/>
      <c r="D16" s="42"/>
      <c r="E16" s="98"/>
      <c r="F16" s="101"/>
    </row>
    <row r="17" spans="2:6" ht="15" customHeight="1">
      <c r="B17" s="99" t="s">
        <v>1237</v>
      </c>
      <c r="C17" s="104"/>
      <c r="D17" s="42"/>
      <c r="E17" s="98"/>
      <c r="F17" s="101"/>
    </row>
    <row r="18" spans="2:6" ht="15" customHeight="1">
      <c r="B18" s="105" t="s">
        <v>1238</v>
      </c>
      <c r="C18" s="103"/>
      <c r="D18" s="42"/>
      <c r="E18" s="98"/>
      <c r="F18" s="101"/>
    </row>
    <row r="19" spans="2:6" ht="15" customHeight="1">
      <c r="B19" s="105" t="s">
        <v>1239</v>
      </c>
      <c r="C19" s="103"/>
      <c r="D19" s="42"/>
      <c r="E19" s="98"/>
      <c r="F19" s="101"/>
    </row>
    <row r="20" spans="2:6" ht="15" customHeight="1">
      <c r="B20" s="96" t="s">
        <v>1240</v>
      </c>
      <c r="C20" s="106">
        <v>2459</v>
      </c>
      <c r="D20" s="42">
        <v>2500</v>
      </c>
      <c r="E20" s="98">
        <f>SUM(D20/C20)-1</f>
        <v>0.01667344448962993</v>
      </c>
      <c r="F20" s="101"/>
    </row>
    <row r="21" spans="2:6" ht="15" customHeight="1">
      <c r="B21" s="99" t="s">
        <v>1241</v>
      </c>
      <c r="C21" s="106">
        <v>2459</v>
      </c>
      <c r="D21" s="42">
        <v>2500</v>
      </c>
      <c r="E21" s="98">
        <f>SUM(D21/C21)-1</f>
        <v>0.01667344448962993</v>
      </c>
      <c r="F21" s="101"/>
    </row>
    <row r="22" spans="2:6" ht="15" customHeight="1">
      <c r="B22" s="99" t="s">
        <v>1242</v>
      </c>
      <c r="C22" s="106">
        <v>1069</v>
      </c>
      <c r="D22" s="42">
        <v>1100</v>
      </c>
      <c r="E22" s="98"/>
      <c r="F22" s="101"/>
    </row>
    <row r="23" spans="2:6" ht="15" customHeight="1">
      <c r="B23" s="99" t="s">
        <v>1243</v>
      </c>
      <c r="C23" s="103">
        <v>1390</v>
      </c>
      <c r="D23" s="42">
        <v>1400</v>
      </c>
      <c r="E23" s="98"/>
      <c r="F23" s="101"/>
    </row>
    <row r="24" spans="2:6" ht="15" customHeight="1">
      <c r="B24" s="99" t="s">
        <v>1244</v>
      </c>
      <c r="C24" s="100"/>
      <c r="D24" s="42"/>
      <c r="E24" s="98"/>
      <c r="F24" s="101"/>
    </row>
    <row r="25" spans="2:6" ht="15" customHeight="1">
      <c r="B25" s="99" t="s">
        <v>1245</v>
      </c>
      <c r="C25" s="103"/>
      <c r="D25" s="42"/>
      <c r="E25" s="98"/>
      <c r="F25" s="101"/>
    </row>
    <row r="26" spans="2:6" ht="15" customHeight="1">
      <c r="B26" s="99" t="s">
        <v>1242</v>
      </c>
      <c r="C26" s="103"/>
      <c r="D26" s="42"/>
      <c r="E26" s="98"/>
      <c r="F26" s="101"/>
    </row>
    <row r="27" spans="2:6" ht="15" customHeight="1">
      <c r="B27" s="99" t="s">
        <v>1243</v>
      </c>
      <c r="C27" s="42"/>
      <c r="D27" s="42"/>
      <c r="E27" s="98"/>
      <c r="F27" s="101"/>
    </row>
    <row r="28" spans="2:6" ht="15" customHeight="1">
      <c r="B28" s="89" t="s">
        <v>1246</v>
      </c>
      <c r="C28" s="42"/>
      <c r="D28" s="42"/>
      <c r="E28" s="98"/>
      <c r="F28" s="101"/>
    </row>
    <row r="29" spans="2:6" ht="15" customHeight="1">
      <c r="B29" s="99" t="s">
        <v>1247</v>
      </c>
      <c r="C29" s="42"/>
      <c r="D29" s="42"/>
      <c r="E29" s="98"/>
      <c r="F29" s="101"/>
    </row>
    <row r="30" spans="2:6" ht="15" customHeight="1">
      <c r="B30" s="105" t="s">
        <v>1243</v>
      </c>
      <c r="C30" s="103"/>
      <c r="D30" s="42"/>
      <c r="E30" s="98"/>
      <c r="F30" s="101"/>
    </row>
    <row r="31" spans="2:6" ht="15" customHeight="1">
      <c r="B31" s="105" t="s">
        <v>1248</v>
      </c>
      <c r="C31" s="103"/>
      <c r="D31" s="42"/>
      <c r="E31" s="98"/>
      <c r="F31" s="101"/>
    </row>
    <row r="32" spans="2:6" ht="15" customHeight="1">
      <c r="B32" s="96" t="s">
        <v>1249</v>
      </c>
      <c r="C32" s="103"/>
      <c r="D32" s="42"/>
      <c r="E32" s="98"/>
      <c r="F32" s="101"/>
    </row>
    <row r="33" spans="2:6" ht="15" customHeight="1">
      <c r="B33" s="96" t="s">
        <v>1250</v>
      </c>
      <c r="C33" s="103"/>
      <c r="D33" s="42"/>
      <c r="E33" s="98"/>
      <c r="F33" s="101"/>
    </row>
    <row r="34" spans="2:6" ht="15" customHeight="1">
      <c r="B34" s="96" t="s">
        <v>1251</v>
      </c>
      <c r="C34" s="107"/>
      <c r="D34" s="42"/>
      <c r="E34" s="98"/>
      <c r="F34" s="101"/>
    </row>
    <row r="35" spans="2:6" ht="15" customHeight="1">
      <c r="B35" s="96" t="s">
        <v>1252</v>
      </c>
      <c r="C35" s="103"/>
      <c r="D35" s="42"/>
      <c r="E35" s="98"/>
      <c r="F35" s="101"/>
    </row>
    <row r="36" spans="2:6" ht="15" customHeight="1">
      <c r="B36" s="96" t="s">
        <v>1253</v>
      </c>
      <c r="C36" s="103"/>
      <c r="D36" s="42"/>
      <c r="E36" s="98"/>
      <c r="F36" s="101"/>
    </row>
    <row r="37" spans="2:6" ht="15" customHeight="1">
      <c r="B37" s="96" t="s">
        <v>1254</v>
      </c>
      <c r="C37" s="103"/>
      <c r="D37" s="42"/>
      <c r="E37" s="98"/>
      <c r="F37" s="101"/>
    </row>
    <row r="38" spans="2:6" ht="15" customHeight="1">
      <c r="B38" s="96" t="s">
        <v>1255</v>
      </c>
      <c r="C38" s="103"/>
      <c r="D38" s="42"/>
      <c r="E38" s="98"/>
      <c r="F38" s="101"/>
    </row>
    <row r="39" spans="2:6" ht="15" customHeight="1">
      <c r="B39" s="96" t="s">
        <v>1256</v>
      </c>
      <c r="C39" s="100"/>
      <c r="D39" s="42"/>
      <c r="E39" s="98"/>
      <c r="F39" s="101"/>
    </row>
    <row r="40" spans="2:6" ht="15" customHeight="1">
      <c r="B40" s="96" t="s">
        <v>1257</v>
      </c>
      <c r="C40" s="100"/>
      <c r="D40" s="42"/>
      <c r="E40" s="98"/>
      <c r="F40" s="101"/>
    </row>
    <row r="41" spans="2:6" ht="15" customHeight="1">
      <c r="B41" s="96" t="s">
        <v>1258</v>
      </c>
      <c r="C41" s="103"/>
      <c r="D41" s="42"/>
      <c r="E41" s="98"/>
      <c r="F41" s="101"/>
    </row>
    <row r="42" spans="2:6" ht="15" customHeight="1">
      <c r="B42" s="96" t="s">
        <v>1259</v>
      </c>
      <c r="C42" s="103"/>
      <c r="D42" s="42"/>
      <c r="E42" s="98"/>
      <c r="F42" s="101"/>
    </row>
    <row r="43" spans="2:6" ht="15" customHeight="1">
      <c r="B43" s="96" t="s">
        <v>1260</v>
      </c>
      <c r="C43" s="42">
        <v>46459</v>
      </c>
      <c r="D43" s="42">
        <f>SUM(D44,D62,D68)</f>
        <v>37175</v>
      </c>
      <c r="E43" s="98"/>
      <c r="F43" s="101"/>
    </row>
    <row r="44" spans="2:6" ht="15" customHeight="1">
      <c r="B44" s="96" t="s">
        <v>1261</v>
      </c>
      <c r="C44" s="42">
        <v>29805</v>
      </c>
      <c r="D44" s="42">
        <v>36025</v>
      </c>
      <c r="E44" s="98"/>
      <c r="F44" s="101"/>
    </row>
    <row r="45" spans="2:6" ht="15" customHeight="1">
      <c r="B45" s="89" t="s">
        <v>1262</v>
      </c>
      <c r="C45" s="102">
        <v>1913</v>
      </c>
      <c r="D45" s="42">
        <v>10000</v>
      </c>
      <c r="E45" s="98"/>
      <c r="F45" s="101"/>
    </row>
    <row r="46" spans="2:6" ht="15" customHeight="1">
      <c r="B46" s="89" t="s">
        <v>1263</v>
      </c>
      <c r="C46" s="42">
        <v>0</v>
      </c>
      <c r="D46" s="42"/>
      <c r="E46" s="98"/>
      <c r="F46" s="101"/>
    </row>
    <row r="47" spans="2:6" ht="15" customHeight="1">
      <c r="B47" s="89" t="s">
        <v>1264</v>
      </c>
      <c r="C47" s="42">
        <v>2500</v>
      </c>
      <c r="D47" s="42"/>
      <c r="E47" s="98"/>
      <c r="F47" s="101"/>
    </row>
    <row r="48" spans="2:6" ht="15" customHeight="1">
      <c r="B48" s="89" t="s">
        <v>1265</v>
      </c>
      <c r="C48" s="42">
        <v>1167</v>
      </c>
      <c r="D48" s="42"/>
      <c r="E48" s="98"/>
      <c r="F48" s="101"/>
    </row>
    <row r="49" spans="2:6" ht="15" customHeight="1">
      <c r="B49" s="89" t="s">
        <v>1266</v>
      </c>
      <c r="C49" s="102">
        <v>689</v>
      </c>
      <c r="D49" s="42">
        <v>8000</v>
      </c>
      <c r="E49" s="98">
        <f>SUM(D49/C49)-1</f>
        <v>10.611030478955007</v>
      </c>
      <c r="F49" s="101"/>
    </row>
    <row r="50" spans="2:6" ht="15" customHeight="1">
      <c r="B50" s="89" t="s">
        <v>1267</v>
      </c>
      <c r="C50" s="42"/>
      <c r="D50" s="42"/>
      <c r="E50" s="98"/>
      <c r="F50" s="101"/>
    </row>
    <row r="51" spans="2:6" ht="15" customHeight="1">
      <c r="B51" s="89" t="s">
        <v>1268</v>
      </c>
      <c r="C51" s="42"/>
      <c r="D51" s="42"/>
      <c r="E51" s="98"/>
      <c r="F51" s="101"/>
    </row>
    <row r="52" spans="2:6" ht="15" customHeight="1">
      <c r="B52" s="89" t="s">
        <v>1269</v>
      </c>
      <c r="C52" s="42"/>
      <c r="D52" s="42"/>
      <c r="E52" s="98"/>
      <c r="F52" s="101"/>
    </row>
    <row r="53" spans="2:6" ht="15" customHeight="1">
      <c r="B53" s="89" t="s">
        <v>1270</v>
      </c>
      <c r="C53" s="102"/>
      <c r="D53" s="42"/>
      <c r="E53" s="98"/>
      <c r="F53" s="101"/>
    </row>
    <row r="54" spans="2:6" ht="15" customHeight="1">
      <c r="B54" s="89" t="s">
        <v>1271</v>
      </c>
      <c r="C54" s="42"/>
      <c r="D54" s="42"/>
      <c r="E54" s="98"/>
      <c r="F54" s="101"/>
    </row>
    <row r="55" spans="2:6" ht="15" customHeight="1">
      <c r="B55" s="89" t="s">
        <v>1027</v>
      </c>
      <c r="C55" s="42"/>
      <c r="D55" s="42"/>
      <c r="E55" s="98"/>
      <c r="F55" s="101"/>
    </row>
    <row r="56" spans="2:6" ht="15" customHeight="1">
      <c r="B56" s="89" t="s">
        <v>1272</v>
      </c>
      <c r="C56" s="42">
        <v>23536</v>
      </c>
      <c r="D56" s="42">
        <v>18025</v>
      </c>
      <c r="E56" s="98">
        <f>SUM(D56/C56)-1</f>
        <v>-0.23415193745751195</v>
      </c>
      <c r="F56" s="101"/>
    </row>
    <row r="57" spans="2:6" ht="15" customHeight="1">
      <c r="B57" s="96" t="s">
        <v>1273</v>
      </c>
      <c r="C57" s="102"/>
      <c r="D57" s="42"/>
      <c r="E57" s="98"/>
      <c r="F57" s="101"/>
    </row>
    <row r="58" spans="2:6" ht="15" customHeight="1">
      <c r="B58" s="89" t="s">
        <v>1262</v>
      </c>
      <c r="C58" s="42"/>
      <c r="D58" s="42"/>
      <c r="E58" s="98"/>
      <c r="F58" s="101"/>
    </row>
    <row r="59" spans="2:6" ht="15" customHeight="1">
      <c r="B59" s="89" t="s">
        <v>1263</v>
      </c>
      <c r="C59" s="42"/>
      <c r="D59" s="42"/>
      <c r="E59" s="98"/>
      <c r="F59" s="101"/>
    </row>
    <row r="60" spans="2:6" ht="15" customHeight="1">
      <c r="B60" s="89" t="s">
        <v>1274</v>
      </c>
      <c r="C60" s="42"/>
      <c r="D60" s="42"/>
      <c r="E60" s="98"/>
      <c r="F60" s="101"/>
    </row>
    <row r="61" spans="2:6" ht="15" customHeight="1">
      <c r="B61" s="96" t="s">
        <v>1275</v>
      </c>
      <c r="C61" s="102"/>
      <c r="D61" s="42"/>
      <c r="E61" s="98"/>
      <c r="F61" s="101"/>
    </row>
    <row r="62" spans="2:6" ht="15" customHeight="1">
      <c r="B62" s="96" t="s">
        <v>1276</v>
      </c>
      <c r="C62" s="42">
        <v>654</v>
      </c>
      <c r="D62" s="42">
        <v>650</v>
      </c>
      <c r="E62" s="98">
        <f>SUM(D62/C62)-1</f>
        <v>-0.006116207951070374</v>
      </c>
      <c r="F62" s="101"/>
    </row>
    <row r="63" spans="2:6" ht="15" customHeight="1">
      <c r="B63" s="89" t="s">
        <v>1277</v>
      </c>
      <c r="C63" s="42">
        <v>190</v>
      </c>
      <c r="D63" s="42">
        <v>200</v>
      </c>
      <c r="E63" s="98">
        <f>SUM(D63/C63)-1</f>
        <v>0.05263157894736836</v>
      </c>
      <c r="F63" s="101"/>
    </row>
    <row r="64" spans="2:6" ht="15" customHeight="1">
      <c r="B64" s="89" t="s">
        <v>1278</v>
      </c>
      <c r="C64" s="42">
        <v>289</v>
      </c>
      <c r="D64" s="42">
        <v>450</v>
      </c>
      <c r="E64" s="98">
        <f>SUM(D64/C64)-1</f>
        <v>0.5570934256055364</v>
      </c>
      <c r="F64" s="101"/>
    </row>
    <row r="65" spans="2:6" ht="15" customHeight="1">
      <c r="B65" s="89" t="s">
        <v>1279</v>
      </c>
      <c r="C65" s="102">
        <v>0</v>
      </c>
      <c r="D65" s="42"/>
      <c r="E65" s="98"/>
      <c r="F65" s="101"/>
    </row>
    <row r="66" spans="2:6" ht="15" customHeight="1">
      <c r="B66" s="89" t="s">
        <v>1280</v>
      </c>
      <c r="C66" s="42">
        <v>0</v>
      </c>
      <c r="D66" s="42"/>
      <c r="E66" s="98"/>
      <c r="F66" s="101"/>
    </row>
    <row r="67" spans="2:6" ht="15" customHeight="1">
      <c r="B67" s="89" t="s">
        <v>1281</v>
      </c>
      <c r="C67" s="42">
        <v>175</v>
      </c>
      <c r="D67" s="42"/>
      <c r="E67" s="98">
        <f>SUM(D67/C67)-1</f>
        <v>-1</v>
      </c>
      <c r="F67" s="101"/>
    </row>
    <row r="68" spans="2:6" ht="15" customHeight="1">
      <c r="B68" s="96" t="s">
        <v>1282</v>
      </c>
      <c r="C68" s="42">
        <v>400</v>
      </c>
      <c r="D68" s="42">
        <v>500</v>
      </c>
      <c r="E68" s="98">
        <f>SUM(D68/C68)-1</f>
        <v>0.25</v>
      </c>
      <c r="F68" s="101"/>
    </row>
    <row r="69" spans="2:6" ht="15" customHeight="1">
      <c r="B69" s="96" t="s">
        <v>1283</v>
      </c>
      <c r="C69" s="102">
        <v>350</v>
      </c>
      <c r="D69" s="42">
        <v>450</v>
      </c>
      <c r="E69" s="98">
        <f>SUM(D69/C69)-1</f>
        <v>0.2857142857142858</v>
      </c>
      <c r="F69" s="101"/>
    </row>
    <row r="70" spans="2:6" ht="15" customHeight="1">
      <c r="B70" s="96" t="s">
        <v>1284</v>
      </c>
      <c r="C70" s="42">
        <v>50</v>
      </c>
      <c r="D70" s="42">
        <v>50</v>
      </c>
      <c r="E70" s="98">
        <f>SUM(D70/C70)-1</f>
        <v>0</v>
      </c>
      <c r="F70" s="101"/>
    </row>
    <row r="71" spans="2:6" ht="15" customHeight="1">
      <c r="B71" s="96" t="s">
        <v>1285</v>
      </c>
      <c r="C71" s="42"/>
      <c r="D71" s="42"/>
      <c r="E71" s="98"/>
      <c r="F71" s="101"/>
    </row>
    <row r="72" spans="2:6" ht="15" customHeight="1">
      <c r="B72" s="96" t="s">
        <v>1286</v>
      </c>
      <c r="C72" s="42"/>
      <c r="D72" s="42"/>
      <c r="E72" s="98"/>
      <c r="F72" s="101"/>
    </row>
    <row r="73" spans="2:6" ht="15" customHeight="1">
      <c r="B73" s="105" t="s">
        <v>1262</v>
      </c>
      <c r="C73" s="102"/>
      <c r="D73" s="42"/>
      <c r="E73" s="98"/>
      <c r="F73" s="101"/>
    </row>
    <row r="74" spans="2:6" ht="15" customHeight="1">
      <c r="B74" s="105" t="s">
        <v>1263</v>
      </c>
      <c r="C74" s="42"/>
      <c r="D74" s="42"/>
      <c r="E74" s="98"/>
      <c r="F74" s="101"/>
    </row>
    <row r="75" spans="2:6" ht="15" customHeight="1">
      <c r="B75" s="108" t="s">
        <v>1287</v>
      </c>
      <c r="C75" s="42"/>
      <c r="D75" s="42"/>
      <c r="E75" s="98"/>
      <c r="F75" s="101"/>
    </row>
    <row r="76" spans="2:6" ht="15" customHeight="1">
      <c r="B76" s="96" t="s">
        <v>1288</v>
      </c>
      <c r="C76" s="42">
        <v>15600</v>
      </c>
      <c r="D76" s="42"/>
      <c r="E76" s="98">
        <f>SUM(D76/C76)-1</f>
        <v>-1</v>
      </c>
      <c r="F76" s="101"/>
    </row>
    <row r="77" spans="2:6" ht="15" customHeight="1">
      <c r="B77" s="105" t="s">
        <v>1262</v>
      </c>
      <c r="C77" s="103">
        <v>0</v>
      </c>
      <c r="D77" s="42"/>
      <c r="E77" s="98"/>
      <c r="F77" s="101"/>
    </row>
    <row r="78" spans="2:6" ht="15" customHeight="1">
      <c r="B78" s="105" t="s">
        <v>1263</v>
      </c>
      <c r="C78" s="103">
        <v>0</v>
      </c>
      <c r="D78" s="42"/>
      <c r="E78" s="98"/>
      <c r="F78" s="101"/>
    </row>
    <row r="79" spans="2:6" ht="15" customHeight="1">
      <c r="B79" s="105" t="s">
        <v>1289</v>
      </c>
      <c r="C79" s="42">
        <v>15600</v>
      </c>
      <c r="D79" s="42"/>
      <c r="E79" s="98">
        <f>SUM(D79/C79)-1</f>
        <v>-1</v>
      </c>
      <c r="F79" s="101"/>
    </row>
    <row r="80" spans="2:6" ht="15" customHeight="1">
      <c r="B80" s="96" t="s">
        <v>1290</v>
      </c>
      <c r="C80" s="103"/>
      <c r="D80" s="42"/>
      <c r="E80" s="98"/>
      <c r="F80" s="101"/>
    </row>
    <row r="81" spans="2:6" ht="15" customHeight="1">
      <c r="B81" s="105" t="s">
        <v>1277</v>
      </c>
      <c r="C81" s="103"/>
      <c r="D81" s="42"/>
      <c r="E81" s="98"/>
      <c r="F81" s="101"/>
    </row>
    <row r="82" spans="2:6" ht="15" customHeight="1">
      <c r="B82" s="105" t="s">
        <v>1278</v>
      </c>
      <c r="C82" s="103"/>
      <c r="D82" s="42"/>
      <c r="E82" s="98"/>
      <c r="F82" s="101"/>
    </row>
    <row r="83" spans="2:6" ht="15" customHeight="1">
      <c r="B83" s="105" t="s">
        <v>1279</v>
      </c>
      <c r="C83" s="104"/>
      <c r="D83" s="42"/>
      <c r="E83" s="98"/>
      <c r="F83" s="101"/>
    </row>
    <row r="84" spans="2:6" ht="15" customHeight="1">
      <c r="B84" s="105" t="s">
        <v>1280</v>
      </c>
      <c r="C84" s="109"/>
      <c r="D84" s="42"/>
      <c r="E84" s="98"/>
      <c r="F84" s="101"/>
    </row>
    <row r="85" spans="2:6" ht="15" customHeight="1">
      <c r="B85" s="105" t="s">
        <v>1291</v>
      </c>
      <c r="C85" s="103"/>
      <c r="D85" s="42"/>
      <c r="E85" s="98"/>
      <c r="F85" s="101"/>
    </row>
    <row r="86" spans="2:6" ht="15" customHeight="1">
      <c r="B86" s="96" t="s">
        <v>1292</v>
      </c>
      <c r="C86" s="103"/>
      <c r="D86" s="42"/>
      <c r="E86" s="98"/>
      <c r="F86" s="101"/>
    </row>
    <row r="87" spans="2:6" ht="15" customHeight="1">
      <c r="B87" s="105" t="s">
        <v>1283</v>
      </c>
      <c r="C87" s="103"/>
      <c r="D87" s="42"/>
      <c r="E87" s="98"/>
      <c r="F87" s="101"/>
    </row>
    <row r="88" spans="2:6" ht="15" customHeight="1">
      <c r="B88" s="105" t="s">
        <v>1293</v>
      </c>
      <c r="C88" s="103"/>
      <c r="D88" s="42"/>
      <c r="E88" s="98"/>
      <c r="F88" s="101"/>
    </row>
    <row r="89" spans="2:6" ht="15" customHeight="1">
      <c r="B89" s="105" t="s">
        <v>1294</v>
      </c>
      <c r="C89" s="103"/>
      <c r="D89" s="42"/>
      <c r="E89" s="98"/>
      <c r="F89" s="101"/>
    </row>
    <row r="90" spans="2:6" ht="15" customHeight="1">
      <c r="B90" s="105" t="s">
        <v>1262</v>
      </c>
      <c r="C90" s="103"/>
      <c r="D90" s="42"/>
      <c r="E90" s="98"/>
      <c r="F90" s="101"/>
    </row>
    <row r="91" spans="2:6" ht="15" customHeight="1">
      <c r="B91" s="105" t="s">
        <v>1263</v>
      </c>
      <c r="C91" s="103"/>
      <c r="D91" s="42"/>
      <c r="E91" s="98"/>
      <c r="F91" s="101"/>
    </row>
    <row r="92" spans="2:6" ht="15" customHeight="1">
      <c r="B92" s="105" t="s">
        <v>1264</v>
      </c>
      <c r="C92" s="103"/>
      <c r="D92" s="42"/>
      <c r="E92" s="98"/>
      <c r="F92" s="101"/>
    </row>
    <row r="93" spans="2:6" ht="15" customHeight="1">
      <c r="B93" s="105" t="s">
        <v>1265</v>
      </c>
      <c r="C93" s="42"/>
      <c r="D93" s="42"/>
      <c r="E93" s="98"/>
      <c r="F93" s="101"/>
    </row>
    <row r="94" spans="2:6" ht="15" customHeight="1">
      <c r="B94" s="105" t="s">
        <v>1268</v>
      </c>
      <c r="C94" s="42"/>
      <c r="D94" s="42"/>
      <c r="E94" s="98"/>
      <c r="F94" s="101"/>
    </row>
    <row r="95" spans="2:6" ht="15" customHeight="1">
      <c r="B95" s="105" t="s">
        <v>1270</v>
      </c>
      <c r="C95" s="103"/>
      <c r="D95" s="42"/>
      <c r="E95" s="98"/>
      <c r="F95" s="101"/>
    </row>
    <row r="96" spans="2:6" ht="15" customHeight="1">
      <c r="B96" s="105" t="s">
        <v>1271</v>
      </c>
      <c r="C96" s="103"/>
      <c r="D96" s="42"/>
      <c r="E96" s="98"/>
      <c r="F96" s="101"/>
    </row>
    <row r="97" spans="2:6" ht="15" customHeight="1">
      <c r="B97" s="105" t="s">
        <v>1295</v>
      </c>
      <c r="C97" s="103"/>
      <c r="D97" s="42"/>
      <c r="E97" s="98"/>
      <c r="F97" s="101"/>
    </row>
    <row r="98" spans="2:6" ht="15" customHeight="1">
      <c r="B98" s="96" t="s">
        <v>1296</v>
      </c>
      <c r="C98" s="42">
        <v>400</v>
      </c>
      <c r="D98" s="42"/>
      <c r="E98" s="98">
        <f>SUM(D98/C98)-1</f>
        <v>-1</v>
      </c>
      <c r="F98" s="101"/>
    </row>
    <row r="99" spans="2:6" ht="15" customHeight="1">
      <c r="B99" s="89" t="s">
        <v>1297</v>
      </c>
      <c r="C99" s="42">
        <v>400</v>
      </c>
      <c r="D99" s="42"/>
      <c r="E99" s="98">
        <f>SUM(D99/C99)-1</f>
        <v>-1</v>
      </c>
      <c r="F99" s="101"/>
    </row>
    <row r="100" spans="2:6" ht="15" customHeight="1">
      <c r="B100" s="89" t="s">
        <v>1243</v>
      </c>
      <c r="C100" s="102">
        <v>400</v>
      </c>
      <c r="D100" s="42"/>
      <c r="E100" s="98">
        <f>SUM(D100/C100)-1</f>
        <v>-1</v>
      </c>
      <c r="F100" s="101"/>
    </row>
    <row r="101" spans="2:6" ht="15" customHeight="1">
      <c r="B101" s="89" t="s">
        <v>1298</v>
      </c>
      <c r="C101" s="42"/>
      <c r="D101" s="42"/>
      <c r="E101" s="98"/>
      <c r="F101" s="101"/>
    </row>
    <row r="102" spans="2:6" ht="15" customHeight="1">
      <c r="B102" s="89" t="s">
        <v>1299</v>
      </c>
      <c r="C102" s="42"/>
      <c r="D102" s="42"/>
      <c r="E102" s="98"/>
      <c r="F102" s="101"/>
    </row>
    <row r="103" spans="2:6" ht="15" customHeight="1">
      <c r="B103" s="89" t="s">
        <v>1300</v>
      </c>
      <c r="C103" s="42"/>
      <c r="D103" s="42"/>
      <c r="E103" s="98"/>
      <c r="F103" s="101"/>
    </row>
    <row r="104" spans="2:6" ht="15" customHeight="1">
      <c r="B104" s="89" t="s">
        <v>1301</v>
      </c>
      <c r="C104" s="102"/>
      <c r="D104" s="42"/>
      <c r="E104" s="98"/>
      <c r="F104" s="101"/>
    </row>
    <row r="105" spans="2:6" ht="15" customHeight="1">
      <c r="B105" s="89" t="s">
        <v>1243</v>
      </c>
      <c r="C105" s="42"/>
      <c r="D105" s="42"/>
      <c r="E105" s="98"/>
      <c r="F105" s="101"/>
    </row>
    <row r="106" spans="2:6" ht="15" customHeight="1">
      <c r="B106" s="89" t="s">
        <v>1298</v>
      </c>
      <c r="C106" s="103"/>
      <c r="D106" s="42"/>
      <c r="E106" s="98"/>
      <c r="F106" s="101"/>
    </row>
    <row r="107" spans="2:6" ht="15" customHeight="1">
      <c r="B107" s="89" t="s">
        <v>1302</v>
      </c>
      <c r="C107" s="104"/>
      <c r="D107" s="42"/>
      <c r="E107" s="98"/>
      <c r="F107" s="101"/>
    </row>
    <row r="108" spans="2:6" ht="15" customHeight="1">
      <c r="B108" s="89" t="s">
        <v>1303</v>
      </c>
      <c r="C108" s="103"/>
      <c r="D108" s="42"/>
      <c r="E108" s="98"/>
      <c r="F108" s="101"/>
    </row>
    <row r="109" spans="2:6" ht="15" customHeight="1">
      <c r="B109" s="89" t="s">
        <v>1304</v>
      </c>
      <c r="C109" s="103"/>
      <c r="D109" s="42"/>
      <c r="E109" s="98"/>
      <c r="F109" s="101"/>
    </row>
    <row r="110" spans="2:6" ht="15" customHeight="1">
      <c r="B110" s="89" t="s">
        <v>820</v>
      </c>
      <c r="C110" s="103"/>
      <c r="D110" s="42"/>
      <c r="E110" s="98"/>
      <c r="F110" s="101"/>
    </row>
    <row r="111" spans="2:6" ht="15" customHeight="1">
      <c r="B111" s="89" t="s">
        <v>1305</v>
      </c>
      <c r="C111" s="103"/>
      <c r="D111" s="42"/>
      <c r="E111" s="98"/>
      <c r="F111" s="101"/>
    </row>
    <row r="112" spans="2:6" ht="15" customHeight="1">
      <c r="B112" s="89" t="s">
        <v>1306</v>
      </c>
      <c r="C112" s="103"/>
      <c r="D112" s="42"/>
      <c r="E112" s="98"/>
      <c r="F112" s="101"/>
    </row>
    <row r="113" spans="2:6" ht="15" customHeight="1">
      <c r="B113" s="89" t="s">
        <v>1307</v>
      </c>
      <c r="C113" s="103"/>
      <c r="D113" s="42"/>
      <c r="E113" s="98"/>
      <c r="F113" s="101"/>
    </row>
    <row r="114" spans="2:6" ht="15" customHeight="1">
      <c r="B114" s="99" t="s">
        <v>1308</v>
      </c>
      <c r="C114" s="103"/>
      <c r="D114" s="42">
        <v>10000</v>
      </c>
      <c r="E114" s="98"/>
      <c r="F114" s="101"/>
    </row>
    <row r="115" spans="2:6" ht="15" customHeight="1">
      <c r="B115" s="89" t="s">
        <v>1309</v>
      </c>
      <c r="C115" s="103"/>
      <c r="D115" s="42"/>
      <c r="E115" s="98"/>
      <c r="F115" s="101"/>
    </row>
    <row r="116" spans="2:6" ht="15" customHeight="1">
      <c r="B116" s="89" t="s">
        <v>853</v>
      </c>
      <c r="C116" s="103"/>
      <c r="D116" s="42"/>
      <c r="E116" s="98"/>
      <c r="F116" s="101"/>
    </row>
    <row r="117" spans="2:6" ht="15" customHeight="1">
      <c r="B117" s="89" t="s">
        <v>854</v>
      </c>
      <c r="C117" s="103"/>
      <c r="D117" s="42"/>
      <c r="E117" s="98"/>
      <c r="F117" s="101"/>
    </row>
    <row r="118" spans="2:6" ht="15" customHeight="1">
      <c r="B118" s="89" t="s">
        <v>1310</v>
      </c>
      <c r="C118" s="103"/>
      <c r="D118" s="42"/>
      <c r="E118" s="98"/>
      <c r="F118" s="101"/>
    </row>
    <row r="119" spans="2:6" ht="15" customHeight="1">
      <c r="B119" s="89" t="s">
        <v>1311</v>
      </c>
      <c r="C119" s="103"/>
      <c r="D119" s="42"/>
      <c r="E119" s="98"/>
      <c r="F119" s="101"/>
    </row>
    <row r="120" spans="2:6" ht="15" customHeight="1">
      <c r="B120" s="89" t="s">
        <v>1312</v>
      </c>
      <c r="C120" s="103"/>
      <c r="D120" s="42"/>
      <c r="E120" s="98"/>
      <c r="F120" s="101"/>
    </row>
    <row r="121" spans="2:6" ht="15" customHeight="1">
      <c r="B121" s="89" t="s">
        <v>1310</v>
      </c>
      <c r="C121" s="103"/>
      <c r="D121" s="42"/>
      <c r="E121" s="98"/>
      <c r="F121" s="101"/>
    </row>
    <row r="122" spans="2:6" ht="15" customHeight="1">
      <c r="B122" s="89" t="s">
        <v>1313</v>
      </c>
      <c r="C122" s="103"/>
      <c r="D122" s="42"/>
      <c r="E122" s="98"/>
      <c r="F122" s="101"/>
    </row>
    <row r="123" spans="2:6" ht="15" customHeight="1">
      <c r="B123" s="89" t="s">
        <v>1314</v>
      </c>
      <c r="C123" s="103"/>
      <c r="D123" s="42"/>
      <c r="E123" s="98"/>
      <c r="F123" s="101"/>
    </row>
    <row r="124" spans="2:6" ht="15" customHeight="1">
      <c r="B124" s="89" t="s">
        <v>1315</v>
      </c>
      <c r="C124" s="103"/>
      <c r="D124" s="42"/>
      <c r="E124" s="98"/>
      <c r="F124" s="101"/>
    </row>
    <row r="125" spans="2:6" ht="15" customHeight="1">
      <c r="B125" s="89" t="s">
        <v>1316</v>
      </c>
      <c r="C125" s="103"/>
      <c r="D125" s="42"/>
      <c r="E125" s="98"/>
      <c r="F125" s="101"/>
    </row>
    <row r="126" spans="2:6" ht="15" customHeight="1">
      <c r="B126" s="89" t="s">
        <v>860</v>
      </c>
      <c r="C126" s="103"/>
      <c r="D126" s="42"/>
      <c r="E126" s="98"/>
      <c r="F126" s="101"/>
    </row>
    <row r="127" spans="2:6" ht="15" customHeight="1">
      <c r="B127" s="89" t="s">
        <v>1317</v>
      </c>
      <c r="C127" s="103"/>
      <c r="D127" s="42"/>
      <c r="E127" s="98"/>
      <c r="F127" s="101"/>
    </row>
    <row r="128" spans="2:6" ht="15" customHeight="1">
      <c r="B128" s="89" t="s">
        <v>1318</v>
      </c>
      <c r="C128" s="103"/>
      <c r="D128" s="42"/>
      <c r="E128" s="98"/>
      <c r="F128" s="101"/>
    </row>
    <row r="129" spans="2:6" ht="15" customHeight="1">
      <c r="B129" s="89" t="s">
        <v>1319</v>
      </c>
      <c r="C129" s="103"/>
      <c r="D129" s="42"/>
      <c r="E129" s="98"/>
      <c r="F129" s="101"/>
    </row>
    <row r="130" spans="2:6" ht="15" customHeight="1">
      <c r="B130" s="89" t="s">
        <v>1320</v>
      </c>
      <c r="C130" s="103"/>
      <c r="D130" s="42">
        <v>10000</v>
      </c>
      <c r="E130" s="98"/>
      <c r="F130" s="101"/>
    </row>
    <row r="131" spans="2:6" ht="15" customHeight="1">
      <c r="B131" s="89" t="s">
        <v>1321</v>
      </c>
      <c r="C131" s="103"/>
      <c r="D131" s="42"/>
      <c r="E131" s="98"/>
      <c r="F131" s="101"/>
    </row>
    <row r="132" spans="2:6" ht="15" customHeight="1">
      <c r="B132" s="89" t="s">
        <v>1322</v>
      </c>
      <c r="C132" s="103"/>
      <c r="D132" s="42"/>
      <c r="E132" s="98"/>
      <c r="F132" s="101"/>
    </row>
    <row r="133" spans="2:6" ht="15" customHeight="1">
      <c r="B133" s="89" t="s">
        <v>1323</v>
      </c>
      <c r="C133" s="103"/>
      <c r="D133" s="42"/>
      <c r="E133" s="98"/>
      <c r="F133" s="101"/>
    </row>
    <row r="134" spans="2:6" ht="15" customHeight="1">
      <c r="B134" s="89" t="s">
        <v>1324</v>
      </c>
      <c r="C134" s="103"/>
      <c r="D134" s="42"/>
      <c r="E134" s="98"/>
      <c r="F134" s="101"/>
    </row>
    <row r="135" spans="2:6" ht="15" customHeight="1">
      <c r="B135" s="89" t="s">
        <v>1325</v>
      </c>
      <c r="C135" s="103"/>
      <c r="D135" s="42"/>
      <c r="E135" s="98"/>
      <c r="F135" s="101"/>
    </row>
    <row r="136" spans="2:6" ht="15" customHeight="1">
      <c r="B136" s="89" t="s">
        <v>1326</v>
      </c>
      <c r="C136" s="103"/>
      <c r="D136" s="42"/>
      <c r="E136" s="98"/>
      <c r="F136" s="101"/>
    </row>
    <row r="137" spans="2:6" ht="15" customHeight="1">
      <c r="B137" s="89" t="s">
        <v>1327</v>
      </c>
      <c r="C137" s="103"/>
      <c r="D137" s="42"/>
      <c r="E137" s="98"/>
      <c r="F137" s="101"/>
    </row>
    <row r="138" spans="2:6" ht="15" customHeight="1">
      <c r="B138" s="89" t="s">
        <v>1328</v>
      </c>
      <c r="C138" s="103"/>
      <c r="D138" s="42">
        <v>10000</v>
      </c>
      <c r="E138" s="98"/>
      <c r="F138" s="101"/>
    </row>
    <row r="139" spans="2:6" ht="15" customHeight="1">
      <c r="B139" s="89" t="s">
        <v>1329</v>
      </c>
      <c r="C139" s="103"/>
      <c r="D139" s="42"/>
      <c r="E139" s="98"/>
      <c r="F139" s="101"/>
    </row>
    <row r="140" spans="2:6" ht="15" customHeight="1">
      <c r="B140" s="89" t="s">
        <v>1330</v>
      </c>
      <c r="C140" s="103"/>
      <c r="D140" s="42"/>
      <c r="E140" s="98"/>
      <c r="F140" s="101"/>
    </row>
    <row r="141" spans="2:6" ht="15" customHeight="1">
      <c r="B141" s="89" t="s">
        <v>1331</v>
      </c>
      <c r="C141" s="103"/>
      <c r="D141" s="42"/>
      <c r="E141" s="98"/>
      <c r="F141" s="101"/>
    </row>
    <row r="142" spans="2:6" ht="15" customHeight="1">
      <c r="B142" s="89" t="s">
        <v>1332</v>
      </c>
      <c r="C142" s="103"/>
      <c r="D142" s="42"/>
      <c r="E142" s="98"/>
      <c r="F142" s="101"/>
    </row>
    <row r="143" spans="2:6" ht="15" customHeight="1">
      <c r="B143" s="89" t="s">
        <v>1333</v>
      </c>
      <c r="C143" s="103"/>
      <c r="D143" s="42"/>
      <c r="E143" s="98"/>
      <c r="F143" s="101"/>
    </row>
    <row r="144" spans="2:6" ht="15" customHeight="1">
      <c r="B144" s="89" t="s">
        <v>1334</v>
      </c>
      <c r="C144" s="103"/>
      <c r="D144" s="42"/>
      <c r="E144" s="98"/>
      <c r="F144" s="101"/>
    </row>
    <row r="145" spans="2:6" ht="15" customHeight="1">
      <c r="B145" s="89" t="s">
        <v>1335</v>
      </c>
      <c r="C145" s="103"/>
      <c r="D145" s="42"/>
      <c r="E145" s="98"/>
      <c r="F145" s="101"/>
    </row>
    <row r="146" spans="2:6" ht="15" customHeight="1">
      <c r="B146" s="89" t="s">
        <v>1336</v>
      </c>
      <c r="C146" s="42"/>
      <c r="D146" s="42"/>
      <c r="E146" s="98"/>
      <c r="F146" s="101"/>
    </row>
    <row r="147" spans="2:6" ht="15" customHeight="1">
      <c r="B147" s="89" t="s">
        <v>1337</v>
      </c>
      <c r="C147" s="42"/>
      <c r="D147" s="42"/>
      <c r="E147" s="98"/>
      <c r="F147" s="101"/>
    </row>
    <row r="148" spans="2:6" ht="15" customHeight="1">
      <c r="B148" s="89" t="s">
        <v>881</v>
      </c>
      <c r="C148" s="103"/>
      <c r="D148" s="42"/>
      <c r="E148" s="98"/>
      <c r="F148" s="101"/>
    </row>
    <row r="149" spans="2:6" ht="15" customHeight="1">
      <c r="B149" s="89" t="s">
        <v>1338</v>
      </c>
      <c r="C149" s="103"/>
      <c r="D149" s="42"/>
      <c r="E149" s="98"/>
      <c r="F149" s="101"/>
    </row>
    <row r="150" spans="2:6" ht="15" customHeight="1">
      <c r="B150" s="89" t="s">
        <v>1339</v>
      </c>
      <c r="C150" s="103"/>
      <c r="D150" s="42"/>
      <c r="E150" s="98"/>
      <c r="F150" s="101"/>
    </row>
    <row r="151" spans="2:6" ht="15" customHeight="1">
      <c r="B151" s="89" t="s">
        <v>1340</v>
      </c>
      <c r="C151" s="103"/>
      <c r="D151" s="42"/>
      <c r="E151" s="98"/>
      <c r="F151" s="101"/>
    </row>
    <row r="152" spans="2:6" ht="15" customHeight="1">
      <c r="B152" s="89" t="s">
        <v>1341</v>
      </c>
      <c r="C152" s="42"/>
      <c r="D152" s="42"/>
      <c r="E152" s="98"/>
      <c r="F152" s="101"/>
    </row>
    <row r="153" spans="2:6" ht="15" customHeight="1">
      <c r="B153" s="89" t="s">
        <v>1342</v>
      </c>
      <c r="C153" s="42"/>
      <c r="D153" s="42"/>
      <c r="E153" s="98"/>
      <c r="F153" s="101"/>
    </row>
    <row r="154" spans="2:6" ht="15" customHeight="1">
      <c r="B154" s="89" t="s">
        <v>1343</v>
      </c>
      <c r="C154" s="103"/>
      <c r="D154" s="42"/>
      <c r="E154" s="98"/>
      <c r="F154" s="101"/>
    </row>
    <row r="155" spans="2:6" ht="15" customHeight="1">
      <c r="B155" s="89" t="s">
        <v>1344</v>
      </c>
      <c r="C155" s="103"/>
      <c r="D155" s="42"/>
      <c r="E155" s="98"/>
      <c r="F155" s="101"/>
    </row>
    <row r="156" spans="2:6" ht="15" customHeight="1">
      <c r="B156" s="105" t="s">
        <v>853</v>
      </c>
      <c r="C156" s="103"/>
      <c r="D156" s="42"/>
      <c r="E156" s="98"/>
      <c r="F156" s="101"/>
    </row>
    <row r="157" spans="2:6" ht="15" customHeight="1">
      <c r="B157" s="105" t="s">
        <v>1345</v>
      </c>
      <c r="C157" s="103"/>
      <c r="D157" s="42"/>
      <c r="E157" s="98"/>
      <c r="F157" s="101"/>
    </row>
    <row r="158" spans="2:6" ht="15" customHeight="1">
      <c r="B158" s="89" t="s">
        <v>1346</v>
      </c>
      <c r="C158" s="103"/>
      <c r="D158" s="42"/>
      <c r="E158" s="98"/>
      <c r="F158" s="101"/>
    </row>
    <row r="159" spans="2:6" ht="15" customHeight="1">
      <c r="B159" s="105" t="s">
        <v>853</v>
      </c>
      <c r="C159" s="103"/>
      <c r="D159" s="42"/>
      <c r="E159" s="98"/>
      <c r="F159" s="101"/>
    </row>
    <row r="160" spans="2:6" ht="15" customHeight="1">
      <c r="B160" s="105" t="s">
        <v>1347</v>
      </c>
      <c r="C160" s="103"/>
      <c r="D160" s="42"/>
      <c r="E160" s="98"/>
      <c r="F160" s="101"/>
    </row>
    <row r="161" spans="2:6" ht="15" customHeight="1">
      <c r="B161" s="89" t="s">
        <v>1348</v>
      </c>
      <c r="C161" s="103"/>
      <c r="D161" s="42"/>
      <c r="E161" s="98"/>
      <c r="F161" s="101"/>
    </row>
    <row r="162" spans="2:6" ht="15" customHeight="1">
      <c r="B162" s="89" t="s">
        <v>1349</v>
      </c>
      <c r="C162" s="103"/>
      <c r="D162" s="42"/>
      <c r="E162" s="98"/>
      <c r="F162" s="101"/>
    </row>
    <row r="163" spans="2:6" ht="15" customHeight="1">
      <c r="B163" s="105" t="s">
        <v>860</v>
      </c>
      <c r="C163" s="104"/>
      <c r="D163" s="42"/>
      <c r="E163" s="98"/>
      <c r="F163" s="101"/>
    </row>
    <row r="164" spans="2:6" ht="15" customHeight="1">
      <c r="B164" s="105" t="s">
        <v>1318</v>
      </c>
      <c r="C164" s="42"/>
      <c r="D164" s="42"/>
      <c r="E164" s="98"/>
      <c r="F164" s="101"/>
    </row>
    <row r="165" spans="2:6" ht="15" customHeight="1">
      <c r="B165" s="105" t="s">
        <v>1350</v>
      </c>
      <c r="C165" s="103"/>
      <c r="D165" s="42"/>
      <c r="E165" s="98"/>
      <c r="F165" s="101"/>
    </row>
    <row r="166" spans="2:6" ht="15" customHeight="1">
      <c r="B166" s="99" t="s">
        <v>1351</v>
      </c>
      <c r="C166" s="103"/>
      <c r="D166" s="42"/>
      <c r="E166" s="98"/>
      <c r="F166" s="101"/>
    </row>
    <row r="167" spans="2:6" ht="15" customHeight="1">
      <c r="B167" s="89" t="s">
        <v>1352</v>
      </c>
      <c r="C167" s="103"/>
      <c r="D167" s="42"/>
      <c r="E167" s="98"/>
      <c r="F167" s="101"/>
    </row>
    <row r="168" spans="2:6" ht="15" customHeight="1">
      <c r="B168" s="89" t="s">
        <v>1353</v>
      </c>
      <c r="C168" s="103"/>
      <c r="D168" s="42"/>
      <c r="E168" s="98"/>
      <c r="F168" s="101"/>
    </row>
    <row r="169" spans="2:6" ht="15" customHeight="1">
      <c r="B169" s="89" t="s">
        <v>1354</v>
      </c>
      <c r="C169" s="103"/>
      <c r="D169" s="42"/>
      <c r="E169" s="98"/>
      <c r="F169" s="101"/>
    </row>
    <row r="170" spans="2:6" ht="15" customHeight="1">
      <c r="B170" s="99" t="s">
        <v>1355</v>
      </c>
      <c r="C170" s="103">
        <v>53694</v>
      </c>
      <c r="D170" s="42">
        <v>22493</v>
      </c>
      <c r="E170" s="98">
        <f>SUM(D170/C170)-1</f>
        <v>-0.5810891347264127</v>
      </c>
      <c r="F170" s="101"/>
    </row>
    <row r="171" spans="2:6" ht="15" customHeight="1">
      <c r="B171" s="89" t="s">
        <v>1356</v>
      </c>
      <c r="C171" s="103">
        <v>51600</v>
      </c>
      <c r="D171" s="42">
        <v>10116</v>
      </c>
      <c r="E171" s="98">
        <f>SUM(D171/C171)-1</f>
        <v>-0.803953488372093</v>
      </c>
      <c r="F171" s="101"/>
    </row>
    <row r="172" spans="2:6" ht="15" customHeight="1">
      <c r="B172" s="89" t="s">
        <v>1357</v>
      </c>
      <c r="C172" s="103">
        <v>0</v>
      </c>
      <c r="D172" s="42"/>
      <c r="E172" s="98"/>
      <c r="F172" s="101"/>
    </row>
    <row r="173" spans="2:6" ht="15" customHeight="1">
      <c r="B173" s="89" t="s">
        <v>1358</v>
      </c>
      <c r="C173" s="103">
        <v>51600</v>
      </c>
      <c r="D173" s="42"/>
      <c r="E173" s="98">
        <f>SUM(D173/C173)-1</f>
        <v>-1</v>
      </c>
      <c r="F173" s="101"/>
    </row>
    <row r="174" spans="2:6" ht="15" customHeight="1">
      <c r="B174" s="89" t="s">
        <v>1359</v>
      </c>
      <c r="C174" s="42"/>
      <c r="D174" s="42"/>
      <c r="E174" s="98"/>
      <c r="F174" s="101"/>
    </row>
    <row r="175" spans="2:6" ht="15" customHeight="1">
      <c r="B175" s="89" t="s">
        <v>1360</v>
      </c>
      <c r="C175" s="103"/>
      <c r="D175" s="42"/>
      <c r="E175" s="98"/>
      <c r="F175" s="101"/>
    </row>
    <row r="176" spans="2:6" ht="15" customHeight="1">
      <c r="B176" s="89" t="s">
        <v>1361</v>
      </c>
      <c r="C176" s="42"/>
      <c r="D176" s="42"/>
      <c r="E176" s="98"/>
      <c r="F176" s="101"/>
    </row>
    <row r="177" spans="2:6" ht="15" customHeight="1">
      <c r="B177" s="89" t="s">
        <v>1362</v>
      </c>
      <c r="C177" s="42"/>
      <c r="D177" s="42"/>
      <c r="E177" s="98"/>
      <c r="F177" s="101"/>
    </row>
    <row r="178" spans="2:6" ht="15" customHeight="1">
      <c r="B178" s="89" t="s">
        <v>1363</v>
      </c>
      <c r="C178" s="103"/>
      <c r="D178" s="42"/>
      <c r="E178" s="98"/>
      <c r="F178" s="101"/>
    </row>
    <row r="179" spans="2:6" ht="15" customHeight="1">
      <c r="B179" s="89" t="s">
        <v>1364</v>
      </c>
      <c r="C179" s="103"/>
      <c r="D179" s="42"/>
      <c r="E179" s="98"/>
      <c r="F179" s="101"/>
    </row>
    <row r="180" spans="2:6" ht="15" customHeight="1">
      <c r="B180" s="89" t="s">
        <v>1365</v>
      </c>
      <c r="C180" s="103"/>
      <c r="D180" s="42"/>
      <c r="E180" s="98"/>
      <c r="F180" s="101"/>
    </row>
    <row r="181" spans="2:6" ht="15" customHeight="1">
      <c r="B181" s="89" t="s">
        <v>1366</v>
      </c>
      <c r="C181" s="103"/>
      <c r="D181" s="42"/>
      <c r="E181" s="98"/>
      <c r="F181" s="101"/>
    </row>
    <row r="182" spans="1:6" ht="15" customHeight="1">
      <c r="A182" s="110"/>
      <c r="B182" s="89" t="s">
        <v>1367</v>
      </c>
      <c r="C182" s="42"/>
      <c r="D182" s="42"/>
      <c r="E182" s="98"/>
      <c r="F182" s="101"/>
    </row>
    <row r="183" spans="2:6" ht="15" customHeight="1">
      <c r="B183" s="89" t="s">
        <v>1368</v>
      </c>
      <c r="C183" s="103"/>
      <c r="D183" s="42"/>
      <c r="E183" s="98"/>
      <c r="F183" s="101"/>
    </row>
    <row r="184" spans="2:6" ht="15" customHeight="1">
      <c r="B184" s="89" t="s">
        <v>1369</v>
      </c>
      <c r="C184" s="102">
        <v>2094</v>
      </c>
      <c r="D184" s="42">
        <v>2377</v>
      </c>
      <c r="E184" s="98">
        <f>SUM(D184/C184)-1</f>
        <v>0.13514804202483277</v>
      </c>
      <c r="F184" s="101"/>
    </row>
    <row r="185" spans="2:6" ht="15" customHeight="1">
      <c r="B185" s="89" t="s">
        <v>1370</v>
      </c>
      <c r="C185" s="42">
        <v>611</v>
      </c>
      <c r="D185" s="42">
        <v>700</v>
      </c>
      <c r="E185" s="98">
        <f>SUM(D185/C185)-1</f>
        <v>0.1456628477905073</v>
      </c>
      <c r="F185" s="101"/>
    </row>
    <row r="186" spans="2:6" ht="15" customHeight="1">
      <c r="B186" s="89" t="s">
        <v>1371</v>
      </c>
      <c r="C186" s="42">
        <v>143</v>
      </c>
      <c r="D186" s="42">
        <v>160</v>
      </c>
      <c r="E186" s="98">
        <f>SUM(D186/C186)-1</f>
        <v>0.11888111888111896</v>
      </c>
      <c r="F186" s="101"/>
    </row>
    <row r="187" spans="2:6" ht="15" customHeight="1">
      <c r="B187" s="89" t="s">
        <v>1372</v>
      </c>
      <c r="C187" s="102">
        <v>52</v>
      </c>
      <c r="D187" s="42">
        <v>60</v>
      </c>
      <c r="E187" s="98">
        <f>SUM(D187/C187)-1</f>
        <v>0.15384615384615374</v>
      </c>
      <c r="F187" s="101"/>
    </row>
    <row r="188" spans="2:6" ht="15" customHeight="1">
      <c r="B188" s="89" t="s">
        <v>1373</v>
      </c>
      <c r="C188" s="102"/>
      <c r="D188" s="42"/>
      <c r="E188" s="98"/>
      <c r="F188" s="101"/>
    </row>
    <row r="189" spans="2:6" ht="15" customHeight="1">
      <c r="B189" s="89" t="s">
        <v>1374</v>
      </c>
      <c r="C189" s="42">
        <v>61</v>
      </c>
      <c r="D189" s="42">
        <v>60</v>
      </c>
      <c r="E189" s="98">
        <f>SUM(D189/C189)-1</f>
        <v>-0.016393442622950838</v>
      </c>
      <c r="F189" s="101"/>
    </row>
    <row r="190" spans="2:6" ht="15" customHeight="1">
      <c r="B190" s="89" t="s">
        <v>1375</v>
      </c>
      <c r="C190" s="42"/>
      <c r="D190" s="42"/>
      <c r="E190" s="98"/>
      <c r="F190" s="101"/>
    </row>
    <row r="191" spans="2:6" ht="15" customHeight="1">
      <c r="B191" s="89" t="s">
        <v>1376</v>
      </c>
      <c r="C191" s="102">
        <v>1000</v>
      </c>
      <c r="D191" s="42">
        <v>1247</v>
      </c>
      <c r="E191" s="98">
        <f>SUM(D191/C191)-1</f>
        <v>0.2470000000000001</v>
      </c>
      <c r="F191" s="101"/>
    </row>
    <row r="192" spans="2:6" ht="15" customHeight="1">
      <c r="B192" s="89" t="s">
        <v>1377</v>
      </c>
      <c r="C192" s="42"/>
      <c r="D192" s="42"/>
      <c r="E192" s="98"/>
      <c r="F192" s="101"/>
    </row>
    <row r="193" spans="2:6" ht="15" customHeight="1">
      <c r="B193" s="89" t="s">
        <v>1787</v>
      </c>
      <c r="C193" s="42">
        <v>227</v>
      </c>
      <c r="D193" s="42">
        <v>150</v>
      </c>
      <c r="E193" s="98">
        <f>SUM(D193/C193)-1</f>
        <v>-0.33920704845814975</v>
      </c>
      <c r="F193" s="101"/>
    </row>
    <row r="194" spans="2:6" ht="15" customHeight="1">
      <c r="B194" s="89" t="s">
        <v>1379</v>
      </c>
      <c r="C194" s="42"/>
      <c r="D194" s="42"/>
      <c r="E194" s="98"/>
      <c r="F194" s="101"/>
    </row>
    <row r="195" spans="1:6" ht="15" customHeight="1">
      <c r="A195" s="110"/>
      <c r="B195" s="99" t="s">
        <v>1380</v>
      </c>
      <c r="C195" s="103">
        <v>1870</v>
      </c>
      <c r="D195" s="42">
        <v>4275</v>
      </c>
      <c r="E195" s="98">
        <f>SUM(D195/C195)-1</f>
        <v>1.286096256684492</v>
      </c>
      <c r="F195" s="101"/>
    </row>
    <row r="196" spans="2:5" ht="14.25">
      <c r="B196" s="99" t="s">
        <v>1381</v>
      </c>
      <c r="C196" s="41"/>
      <c r="D196" s="42"/>
      <c r="E196" s="98"/>
    </row>
    <row r="197" spans="2:5" ht="14.25">
      <c r="B197" s="99" t="s">
        <v>1382</v>
      </c>
      <c r="C197" s="41"/>
      <c r="D197" s="42"/>
      <c r="E197" s="98"/>
    </row>
    <row r="198" spans="2:5" ht="14.25">
      <c r="B198" s="99" t="s">
        <v>1383</v>
      </c>
      <c r="C198" s="41"/>
      <c r="D198" s="42"/>
      <c r="E198" s="98"/>
    </row>
    <row r="199" spans="2:5" ht="14.25">
      <c r="B199" s="99" t="s">
        <v>1384</v>
      </c>
      <c r="C199" s="41">
        <v>946</v>
      </c>
      <c r="D199" s="42"/>
      <c r="E199" s="98">
        <f>SUM(D199/C199)-1</f>
        <v>-1</v>
      </c>
    </row>
    <row r="200" spans="2:5" ht="14.25">
      <c r="B200" s="99" t="s">
        <v>1385</v>
      </c>
      <c r="C200" s="41"/>
      <c r="D200" s="42"/>
      <c r="E200" s="98"/>
    </row>
    <row r="201" spans="2:5" ht="14.25">
      <c r="B201" s="99" t="s">
        <v>1386</v>
      </c>
      <c r="C201" s="41"/>
      <c r="D201" s="42"/>
      <c r="E201" s="98"/>
    </row>
    <row r="202" spans="2:5" ht="14.25">
      <c r="B202" s="99" t="s">
        <v>1387</v>
      </c>
      <c r="C202" s="41"/>
      <c r="D202" s="42"/>
      <c r="E202" s="98"/>
    </row>
    <row r="203" spans="2:5" ht="14.25">
      <c r="B203" s="99" t="s">
        <v>1388</v>
      </c>
      <c r="C203" s="41"/>
      <c r="D203" s="42"/>
      <c r="E203" s="98"/>
    </row>
    <row r="204" spans="2:5" ht="14.25">
      <c r="B204" s="99" t="s">
        <v>1389</v>
      </c>
      <c r="C204" s="41"/>
      <c r="D204" s="42"/>
      <c r="E204" s="98"/>
    </row>
    <row r="205" spans="2:5" ht="14.25">
      <c r="B205" s="99" t="s">
        <v>1390</v>
      </c>
      <c r="C205" s="41"/>
      <c r="D205" s="42"/>
      <c r="E205" s="98"/>
    </row>
    <row r="206" spans="2:5" ht="14.25">
      <c r="B206" s="99" t="s">
        <v>1391</v>
      </c>
      <c r="C206" s="111"/>
      <c r="D206" s="42"/>
      <c r="E206" s="98"/>
    </row>
    <row r="207" spans="2:5" ht="14.25">
      <c r="B207" s="99" t="s">
        <v>1392</v>
      </c>
      <c r="C207" s="41">
        <v>804</v>
      </c>
      <c r="D207" s="42">
        <v>804</v>
      </c>
      <c r="E207" s="98">
        <f>SUM(D207/C207)-1</f>
        <v>0</v>
      </c>
    </row>
    <row r="208" spans="2:5" ht="14.25">
      <c r="B208" s="99" t="s">
        <v>1393</v>
      </c>
      <c r="C208" s="41"/>
      <c r="D208" s="42"/>
      <c r="E208" s="98"/>
    </row>
    <row r="209" spans="2:5" ht="14.25">
      <c r="B209" s="99" t="s">
        <v>1394</v>
      </c>
      <c r="C209" s="41"/>
      <c r="D209" s="41">
        <v>543</v>
      </c>
      <c r="E209" s="98"/>
    </row>
    <row r="210" spans="2:5" ht="14.25">
      <c r="B210" s="99" t="s">
        <v>1395</v>
      </c>
      <c r="C210" s="41">
        <v>120</v>
      </c>
      <c r="D210" s="41">
        <v>2928</v>
      </c>
      <c r="E210" s="98">
        <f>SUM(D210/C210)-1</f>
        <v>23.4</v>
      </c>
    </row>
    <row r="211" spans="2:5" ht="14.25">
      <c r="B211" s="99" t="s">
        <v>1396</v>
      </c>
      <c r="C211" s="41"/>
      <c r="D211" s="41"/>
      <c r="E211" s="98"/>
    </row>
    <row r="212" spans="2:5" ht="14.25">
      <c r="B212" s="99" t="s">
        <v>1397</v>
      </c>
      <c r="C212" s="41">
        <v>68</v>
      </c>
      <c r="D212" s="41">
        <v>50</v>
      </c>
      <c r="E212" s="98">
        <f>SUM(D212/C212)-1</f>
        <v>-0.2647058823529411</v>
      </c>
    </row>
    <row r="213" spans="2:5" ht="14.25">
      <c r="B213" s="99" t="s">
        <v>1398</v>
      </c>
      <c r="C213" s="41"/>
      <c r="D213" s="41"/>
      <c r="E213" s="98"/>
    </row>
    <row r="214" spans="2:5" ht="14.25">
      <c r="B214" s="99" t="s">
        <v>1399</v>
      </c>
      <c r="C214" s="41"/>
      <c r="D214" s="41"/>
      <c r="E214" s="98"/>
    </row>
    <row r="215" spans="2:5" ht="14.25">
      <c r="B215" s="99" t="s">
        <v>1400</v>
      </c>
      <c r="C215" s="41"/>
      <c r="D215" s="41"/>
      <c r="E215" s="98"/>
    </row>
    <row r="216" spans="2:5" ht="14.25">
      <c r="B216" s="99" t="s">
        <v>1401</v>
      </c>
      <c r="C216" s="41">
        <v>1</v>
      </c>
      <c r="D216" s="41"/>
      <c r="E216" s="98">
        <f>SUM(D216/C216)-1</f>
        <v>-1</v>
      </c>
    </row>
    <row r="217" spans="2:5" ht="14.25">
      <c r="B217" s="99" t="s">
        <v>1402</v>
      </c>
      <c r="C217" s="41"/>
      <c r="D217" s="41"/>
      <c r="E217" s="98"/>
    </row>
    <row r="218" spans="2:5" ht="14.25">
      <c r="B218" s="99" t="s">
        <v>1403</v>
      </c>
      <c r="C218" s="41"/>
      <c r="D218" s="41"/>
      <c r="E218" s="98"/>
    </row>
    <row r="219" spans="2:5" ht="14.25">
      <c r="B219" s="99" t="s">
        <v>1404</v>
      </c>
      <c r="C219" s="41"/>
      <c r="D219" s="41"/>
      <c r="E219" s="98"/>
    </row>
    <row r="220" spans="2:5" ht="14.25">
      <c r="B220" s="99" t="s">
        <v>1405</v>
      </c>
      <c r="C220" s="41"/>
      <c r="D220" s="41"/>
      <c r="E220" s="98"/>
    </row>
    <row r="221" spans="2:5" ht="14.25">
      <c r="B221" s="99" t="s">
        <v>1406</v>
      </c>
      <c r="C221" s="41"/>
      <c r="D221" s="41"/>
      <c r="E221" s="98"/>
    </row>
    <row r="222" spans="2:5" ht="14.25">
      <c r="B222" s="99" t="s">
        <v>1407</v>
      </c>
      <c r="C222" s="41"/>
      <c r="D222" s="41"/>
      <c r="E222" s="98"/>
    </row>
    <row r="223" spans="2:5" ht="14.25">
      <c r="B223" s="99" t="s">
        <v>1408</v>
      </c>
      <c r="C223" s="41"/>
      <c r="D223" s="41"/>
      <c r="E223" s="98"/>
    </row>
    <row r="224" spans="2:5" ht="14.25">
      <c r="B224" s="99" t="s">
        <v>1409</v>
      </c>
      <c r="C224" s="41"/>
      <c r="D224" s="41"/>
      <c r="E224" s="98"/>
    </row>
    <row r="225" spans="2:5" ht="14.25">
      <c r="B225" s="99" t="s">
        <v>1410</v>
      </c>
      <c r="C225" s="41"/>
      <c r="D225" s="41"/>
      <c r="E225" s="98"/>
    </row>
    <row r="226" spans="2:5" ht="14.25">
      <c r="B226" s="99" t="s">
        <v>1411</v>
      </c>
      <c r="C226" s="41">
        <v>16</v>
      </c>
      <c r="D226" s="41"/>
      <c r="E226" s="98">
        <f>SUM(D226/C226)-1</f>
        <v>-1</v>
      </c>
    </row>
    <row r="227" spans="2:5" ht="14.25">
      <c r="B227" s="99" t="s">
        <v>1412</v>
      </c>
      <c r="C227" s="41">
        <v>51</v>
      </c>
      <c r="D227" s="41">
        <v>50</v>
      </c>
      <c r="E227" s="98">
        <f>SUM(D227/C227)-1</f>
        <v>-0.019607843137254943</v>
      </c>
    </row>
    <row r="228" spans="2:5" ht="14.25">
      <c r="B228" s="99" t="s">
        <v>1413</v>
      </c>
      <c r="C228" s="41"/>
      <c r="D228" s="41"/>
      <c r="E228" s="98"/>
    </row>
    <row r="229" spans="2:5" ht="14.25">
      <c r="B229" s="112" t="s">
        <v>1414</v>
      </c>
      <c r="C229" s="113">
        <v>21306</v>
      </c>
      <c r="D229" s="41"/>
      <c r="E229" s="98">
        <f>SUM(D229/C229)-1</f>
        <v>-1</v>
      </c>
    </row>
    <row r="230" spans="2:5" ht="14.25">
      <c r="B230" s="99"/>
      <c r="C230" s="41"/>
      <c r="D230" s="41"/>
      <c r="E230" s="98"/>
    </row>
    <row r="231" spans="2:5" ht="14.25">
      <c r="B231" s="99"/>
      <c r="C231" s="41"/>
      <c r="D231" s="41"/>
      <c r="E231" s="98"/>
    </row>
    <row r="232" spans="2:5" ht="14.25">
      <c r="B232" s="89"/>
      <c r="C232" s="41"/>
      <c r="D232" s="41"/>
      <c r="E232" s="98"/>
    </row>
    <row r="233" spans="2:5" ht="14.25">
      <c r="B233" s="89"/>
      <c r="C233" s="41"/>
      <c r="D233" s="41"/>
      <c r="E233" s="98"/>
    </row>
    <row r="234" spans="2:5" ht="14.25">
      <c r="B234" s="114" t="s">
        <v>1415</v>
      </c>
      <c r="C234" s="115">
        <f>SUM(C4,C20,C43,C98,C114,C170,C195,C212,C229)</f>
        <v>126382</v>
      </c>
      <c r="D234" s="115">
        <f>SUM(D4,D20,D43,D98,D114,D170,D195,D212,D229)</f>
        <v>76616</v>
      </c>
      <c r="E234" s="98">
        <f>SUM(D234/C234)-1</f>
        <v>-0.3937744299029925</v>
      </c>
    </row>
    <row r="235" spans="2:5" ht="14.25">
      <c r="B235" s="116" t="s">
        <v>1416</v>
      </c>
      <c r="C235" s="41">
        <v>171</v>
      </c>
      <c r="D235" s="41">
        <v>4884</v>
      </c>
      <c r="E235" s="98">
        <f>SUM(D235/C235)-1</f>
        <v>27.56140350877193</v>
      </c>
    </row>
    <row r="236" spans="2:5" ht="14.25">
      <c r="B236" s="117" t="s">
        <v>1417</v>
      </c>
      <c r="C236" s="41"/>
      <c r="D236" s="41"/>
      <c r="E236" s="98"/>
    </row>
    <row r="237" spans="2:5" ht="14.25">
      <c r="B237" s="117" t="s">
        <v>1418</v>
      </c>
      <c r="C237" s="41"/>
      <c r="D237" s="41"/>
      <c r="E237" s="98"/>
    </row>
    <row r="238" spans="2:5" ht="14.25">
      <c r="B238" s="117" t="s">
        <v>1419</v>
      </c>
      <c r="C238" s="41"/>
      <c r="D238" s="41"/>
      <c r="E238" s="98"/>
    </row>
    <row r="239" spans="2:5" ht="14.25">
      <c r="B239" s="117" t="s">
        <v>1420</v>
      </c>
      <c r="C239" s="41"/>
      <c r="D239" s="41"/>
      <c r="E239" s="98"/>
    </row>
    <row r="240" spans="2:5" ht="14.25">
      <c r="B240" s="117" t="s">
        <v>1421</v>
      </c>
      <c r="C240" s="41">
        <v>171</v>
      </c>
      <c r="D240" s="41"/>
      <c r="E240" s="98">
        <f>SUM(D240/C240)-1</f>
        <v>-1</v>
      </c>
    </row>
    <row r="241" spans="2:5" ht="14.25">
      <c r="B241" s="118" t="s">
        <v>1422</v>
      </c>
      <c r="C241" s="41">
        <v>874</v>
      </c>
      <c r="D241" s="41">
        <v>4884</v>
      </c>
      <c r="E241" s="98">
        <f>SUM(D241/C241)-1</f>
        <v>4.588100686498856</v>
      </c>
    </row>
    <row r="242" spans="2:5" ht="14.25">
      <c r="B242" s="118" t="s">
        <v>1423</v>
      </c>
      <c r="C242" s="41"/>
      <c r="D242" s="41"/>
      <c r="E242" s="98"/>
    </row>
    <row r="243" spans="2:5" ht="14.25">
      <c r="B243" s="118"/>
      <c r="C243" s="41"/>
      <c r="D243" s="41"/>
      <c r="E243" s="98"/>
    </row>
    <row r="244" spans="2:5" ht="14.25">
      <c r="B244" s="118"/>
      <c r="C244" s="41"/>
      <c r="D244" s="41"/>
      <c r="E244" s="98"/>
    </row>
    <row r="245" spans="2:5" ht="14.25">
      <c r="B245" s="118"/>
      <c r="C245" s="41"/>
      <c r="D245" s="41"/>
      <c r="E245" s="98"/>
    </row>
    <row r="246" spans="2:5" ht="14.25">
      <c r="B246" s="118"/>
      <c r="C246" s="41"/>
      <c r="D246" s="41"/>
      <c r="E246" s="98"/>
    </row>
    <row r="247" spans="2:5" ht="14.25">
      <c r="B247" s="114" t="s">
        <v>1424</v>
      </c>
      <c r="C247" s="115">
        <f>SUM(C234:C235,C241)</f>
        <v>127427</v>
      </c>
      <c r="D247" s="41">
        <f>SUM(D234,D235)</f>
        <v>81500</v>
      </c>
      <c r="E247" s="98">
        <f>SUM(D247/C247)-1</f>
        <v>-0.36041812174813814</v>
      </c>
    </row>
  </sheetData>
  <sheetProtection/>
  <mergeCells count="1">
    <mergeCell ref="B1:E1"/>
  </mergeCells>
  <printOptions horizontalCentered="1"/>
  <pageMargins left="0.5902039723133478" right="0.5902039723133478" top="0.7874015748031497" bottom="0.5902039723133478" header="0.27565998355234705" footer="0.3937007874015748"/>
  <pageSetup firstPageNumber="0" useFirstPageNumber="1" horizontalDpi="600" verticalDpi="600" orientation="portrait" paperSize="9" scale="88"/>
</worksheet>
</file>

<file path=xl/worksheets/sheet25.xml><?xml version="1.0" encoding="utf-8"?>
<worksheet xmlns="http://schemas.openxmlformats.org/spreadsheetml/2006/main" xmlns:r="http://schemas.openxmlformats.org/officeDocument/2006/relationships">
  <dimension ref="A1:D102"/>
  <sheetViews>
    <sheetView workbookViewId="0" topLeftCell="A1">
      <selection activeCell="A2" sqref="A2"/>
    </sheetView>
  </sheetViews>
  <sheetFormatPr defaultColWidth="8.875" defaultRowHeight="13.5"/>
  <cols>
    <col min="1" max="1" width="13.00390625" style="86" customWidth="1"/>
    <col min="2" max="2" width="37.25390625" style="86" customWidth="1"/>
    <col min="3" max="3" width="36.375" style="86" customWidth="1"/>
    <col min="4" max="4" width="14.375" style="86" customWidth="1"/>
    <col min="5" max="16384" width="9.00390625" style="86" bestFit="1" customWidth="1"/>
  </cols>
  <sheetData>
    <row r="1" spans="1:4" s="84" customFormat="1" ht="44.25" customHeight="1">
      <c r="A1" s="7" t="s">
        <v>1788</v>
      </c>
      <c r="B1" s="7"/>
      <c r="C1" s="7"/>
      <c r="D1" s="7"/>
    </row>
    <row r="2" spans="1:3" s="8" customFormat="1" ht="24.75" customHeight="1">
      <c r="A2" s="8" t="s">
        <v>1789</v>
      </c>
      <c r="C2" s="40" t="s">
        <v>1564</v>
      </c>
    </row>
    <row r="3" spans="1:3" s="8" customFormat="1" ht="39.75" customHeight="1">
      <c r="A3" s="33" t="s">
        <v>1710</v>
      </c>
      <c r="B3" s="28" t="s">
        <v>1790</v>
      </c>
      <c r="C3" s="28" t="s">
        <v>46</v>
      </c>
    </row>
    <row r="4" spans="1:3" s="8" customFormat="1" ht="22.5" customHeight="1">
      <c r="A4" s="34" t="s">
        <v>1135</v>
      </c>
      <c r="B4" s="87"/>
      <c r="C4" s="87">
        <v>15000</v>
      </c>
    </row>
    <row r="5" spans="1:3" s="8" customFormat="1" ht="33" customHeight="1">
      <c r="A5" s="34">
        <v>1</v>
      </c>
      <c r="B5" s="88" t="s">
        <v>1791</v>
      </c>
      <c r="C5" s="87">
        <v>2</v>
      </c>
    </row>
    <row r="6" spans="1:3" s="8" customFormat="1" ht="33" customHeight="1">
      <c r="A6" s="34">
        <v>2</v>
      </c>
      <c r="B6" s="88" t="s">
        <v>1792</v>
      </c>
      <c r="C6" s="87">
        <v>121</v>
      </c>
    </row>
    <row r="7" spans="1:3" s="8" customFormat="1" ht="33" customHeight="1">
      <c r="A7" s="34">
        <v>3</v>
      </c>
      <c r="B7" s="88" t="s">
        <v>1793</v>
      </c>
      <c r="C7" s="87">
        <v>2500</v>
      </c>
    </row>
    <row r="8" spans="1:3" s="8" customFormat="1" ht="33" customHeight="1">
      <c r="A8" s="34">
        <v>4</v>
      </c>
      <c r="B8" s="88" t="s">
        <v>1794</v>
      </c>
      <c r="C8" s="87">
        <v>10000</v>
      </c>
    </row>
    <row r="9" spans="1:3" ht="33" customHeight="1">
      <c r="A9" s="34">
        <v>5</v>
      </c>
      <c r="B9" s="89" t="s">
        <v>1795</v>
      </c>
      <c r="C9" s="42">
        <v>2157</v>
      </c>
    </row>
    <row r="10" spans="1:3" ht="33" customHeight="1">
      <c r="A10" s="34">
        <v>6</v>
      </c>
      <c r="B10" s="89" t="s">
        <v>1796</v>
      </c>
      <c r="C10" s="42">
        <v>220</v>
      </c>
    </row>
    <row r="11" ht="21.75" customHeight="1"/>
    <row r="12" ht="21.75" customHeight="1"/>
    <row r="13" ht="21.75" customHeight="1"/>
    <row r="14" ht="21.75" customHeight="1"/>
    <row r="15" ht="21.75" customHeight="1"/>
    <row r="16" ht="21.75" customHeight="1"/>
    <row r="17" ht="21.75" customHeight="1"/>
    <row r="18" ht="21.75" customHeight="1"/>
    <row r="19" ht="21.75" customHeight="1"/>
    <row r="20" ht="21.75" customHeight="1"/>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spans="1:4" s="85" customFormat="1" ht="21.75" customHeight="1">
      <c r="A102" s="86"/>
      <c r="B102" s="86"/>
      <c r="C102" s="86"/>
      <c r="D102" s="86"/>
    </row>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0.25" customHeight="1"/>
    <row r="137" ht="20.25" customHeight="1"/>
    <row r="138" ht="20.25" customHeight="1"/>
    <row r="139" ht="20.25" customHeight="1"/>
    <row r="140" ht="20.25" customHeight="1"/>
    <row r="141" ht="20.25" customHeight="1"/>
    <row r="142" ht="20.25" customHeight="1"/>
  </sheetData>
  <sheetProtection/>
  <mergeCells count="1">
    <mergeCell ref="A1:D1"/>
  </mergeCells>
  <printOptions horizontalCentered="1"/>
  <pageMargins left="0.5902039723133478" right="0.5902039723133478" top="0.7874015748031497" bottom="0.5902039723133478" header="0.27565998355234705" footer="0.3937007874015748"/>
  <pageSetup firstPageNumber="0" useFirstPageNumber="1" horizontalDpi="600" verticalDpi="600" orientation="portrait" paperSize="9" scale="88"/>
</worksheet>
</file>

<file path=xl/worksheets/sheet26.xml><?xml version="1.0" encoding="utf-8"?>
<worksheet xmlns="http://schemas.openxmlformats.org/spreadsheetml/2006/main" xmlns:r="http://schemas.openxmlformats.org/officeDocument/2006/relationships">
  <dimension ref="A1:D27"/>
  <sheetViews>
    <sheetView zoomScaleSheetLayoutView="100" workbookViewId="0" topLeftCell="A1">
      <selection activeCell="A2" sqref="A2"/>
    </sheetView>
  </sheetViews>
  <sheetFormatPr defaultColWidth="4.875" defaultRowHeight="13.5"/>
  <cols>
    <col min="1" max="1" width="49.00390625" style="37" customWidth="1"/>
    <col min="2" max="4" width="13.00390625" style="72" customWidth="1"/>
    <col min="5" max="16384" width="4.875" style="37" customWidth="1"/>
  </cols>
  <sheetData>
    <row r="1" spans="1:4" ht="35.25" customHeight="1">
      <c r="A1" s="73" t="s">
        <v>1797</v>
      </c>
      <c r="B1" s="73"/>
      <c r="C1" s="73"/>
      <c r="D1" s="73"/>
    </row>
    <row r="2" spans="1:3" s="8" customFormat="1" ht="24.75" customHeight="1">
      <c r="A2" s="8" t="s">
        <v>1798</v>
      </c>
      <c r="C2" s="40" t="s">
        <v>1564</v>
      </c>
    </row>
    <row r="3" spans="1:4" s="36" customFormat="1" ht="21" customHeight="1">
      <c r="A3" s="42" t="s">
        <v>45</v>
      </c>
      <c r="B3" s="74" t="s">
        <v>1706</v>
      </c>
      <c r="C3" s="74" t="s">
        <v>1707</v>
      </c>
      <c r="D3" s="75" t="s">
        <v>1616</v>
      </c>
    </row>
    <row r="4" spans="1:4" ht="21" customHeight="1">
      <c r="A4" s="76" t="s">
        <v>1799</v>
      </c>
      <c r="B4" s="77">
        <v>35</v>
      </c>
      <c r="C4" s="77">
        <v>35</v>
      </c>
      <c r="D4" s="78">
        <f>SUM(C4/B4)-1</f>
        <v>0</v>
      </c>
    </row>
    <row r="5" spans="1:4" ht="21" customHeight="1">
      <c r="A5" s="60" t="s">
        <v>1800</v>
      </c>
      <c r="B5" s="79"/>
      <c r="C5" s="79"/>
      <c r="D5" s="78"/>
    </row>
    <row r="6" spans="1:4" ht="21" customHeight="1">
      <c r="A6" s="66" t="s">
        <v>1801</v>
      </c>
      <c r="B6" s="79"/>
      <c r="C6" s="79"/>
      <c r="D6" s="78"/>
    </row>
    <row r="7" spans="1:4" ht="21" customHeight="1">
      <c r="A7" s="68" t="s">
        <v>1802</v>
      </c>
      <c r="B7" s="80"/>
      <c r="C7" s="80"/>
      <c r="D7" s="78"/>
    </row>
    <row r="8" spans="1:4" ht="21" customHeight="1">
      <c r="A8" s="66" t="s">
        <v>1801</v>
      </c>
      <c r="B8" s="77"/>
      <c r="C8" s="77"/>
      <c r="D8" s="78"/>
    </row>
    <row r="9" spans="1:4" ht="21" customHeight="1">
      <c r="A9" s="68" t="s">
        <v>1803</v>
      </c>
      <c r="B9" s="80" t="s">
        <v>1804</v>
      </c>
      <c r="C9" s="80" t="s">
        <v>1804</v>
      </c>
      <c r="D9" s="78">
        <f>SUM(C9/B9)-1</f>
        <v>0</v>
      </c>
    </row>
    <row r="10" spans="1:4" ht="21" customHeight="1">
      <c r="A10" s="66" t="s">
        <v>1805</v>
      </c>
      <c r="B10" s="80" t="s">
        <v>1804</v>
      </c>
      <c r="C10" s="80" t="s">
        <v>1804</v>
      </c>
      <c r="D10" s="78">
        <f>SUM(C10/B10)-1</f>
        <v>0</v>
      </c>
    </row>
    <row r="11" spans="1:4" ht="21" customHeight="1">
      <c r="A11" s="68" t="s">
        <v>1806</v>
      </c>
      <c r="B11" s="77"/>
      <c r="C11" s="77"/>
      <c r="D11" s="78"/>
    </row>
    <row r="12" spans="1:4" ht="21" customHeight="1">
      <c r="A12" s="66" t="s">
        <v>1801</v>
      </c>
      <c r="B12" s="77"/>
      <c r="C12" s="77"/>
      <c r="D12" s="78"/>
    </row>
    <row r="13" spans="1:4" ht="21" customHeight="1">
      <c r="A13" s="68" t="s">
        <v>1807</v>
      </c>
      <c r="B13" s="77"/>
      <c r="C13" s="77"/>
      <c r="D13" s="78"/>
    </row>
    <row r="14" spans="1:4" ht="21" customHeight="1">
      <c r="A14" s="66" t="s">
        <v>1801</v>
      </c>
      <c r="B14" s="77"/>
      <c r="C14" s="77"/>
      <c r="D14" s="78"/>
    </row>
    <row r="15" spans="1:4" ht="21" customHeight="1">
      <c r="A15" s="68" t="s">
        <v>1808</v>
      </c>
      <c r="B15" s="77"/>
      <c r="C15" s="77"/>
      <c r="D15" s="78"/>
    </row>
    <row r="16" spans="1:4" ht="21" customHeight="1">
      <c r="A16" s="66" t="s">
        <v>1801</v>
      </c>
      <c r="B16" s="77"/>
      <c r="C16" s="77"/>
      <c r="D16" s="78"/>
    </row>
    <row r="17" spans="1:4" ht="21" customHeight="1">
      <c r="A17" s="76" t="s">
        <v>1809</v>
      </c>
      <c r="B17" s="77"/>
      <c r="C17" s="77"/>
      <c r="D17" s="78"/>
    </row>
    <row r="18" spans="1:4" ht="21" customHeight="1">
      <c r="A18" s="68" t="s">
        <v>1810</v>
      </c>
      <c r="B18" s="77"/>
      <c r="C18" s="77"/>
      <c r="D18" s="78"/>
    </row>
    <row r="19" spans="1:4" ht="21" customHeight="1">
      <c r="A19" s="66" t="s">
        <v>1801</v>
      </c>
      <c r="B19" s="77"/>
      <c r="C19" s="77"/>
      <c r="D19" s="78"/>
    </row>
    <row r="20" spans="1:4" ht="21" customHeight="1">
      <c r="A20" s="76" t="s">
        <v>1811</v>
      </c>
      <c r="B20" s="77"/>
      <c r="C20" s="77"/>
      <c r="D20" s="78"/>
    </row>
    <row r="21" spans="1:4" ht="21" customHeight="1">
      <c r="A21" s="76" t="s">
        <v>1812</v>
      </c>
      <c r="B21" s="77"/>
      <c r="C21" s="77"/>
      <c r="D21" s="78"/>
    </row>
    <row r="22" spans="1:4" ht="21" customHeight="1">
      <c r="A22" s="76" t="s">
        <v>1813</v>
      </c>
      <c r="B22" s="77">
        <v>11248</v>
      </c>
      <c r="C22" s="77">
        <v>150</v>
      </c>
      <c r="D22" s="78">
        <f>SUM(C22/B22)-1</f>
        <v>-0.9866642958748222</v>
      </c>
    </row>
    <row r="23" spans="1:4" ht="21" customHeight="1">
      <c r="A23" s="81"/>
      <c r="B23" s="77"/>
      <c r="C23" s="77"/>
      <c r="D23" s="78"/>
    </row>
    <row r="24" spans="1:4" ht="21" customHeight="1">
      <c r="A24" s="82" t="s">
        <v>1814</v>
      </c>
      <c r="B24" s="77">
        <f>SUM(B4,B17,B20,B21,B22)</f>
        <v>11283</v>
      </c>
      <c r="C24" s="77">
        <v>185</v>
      </c>
      <c r="D24" s="78">
        <f>SUM(C24/B24)-1</f>
        <v>-0.983603651511123</v>
      </c>
    </row>
    <row r="25" spans="1:4" ht="21" customHeight="1">
      <c r="A25" s="83" t="s">
        <v>1815</v>
      </c>
      <c r="B25" s="77">
        <v>4</v>
      </c>
      <c r="C25" s="77"/>
      <c r="D25" s="78"/>
    </row>
    <row r="26" spans="1:4" ht="21" customHeight="1">
      <c r="A26" s="82" t="s">
        <v>1816</v>
      </c>
      <c r="B26" s="77"/>
      <c r="C26" s="77"/>
      <c r="D26" s="78"/>
    </row>
    <row r="27" spans="1:4" ht="21" customHeight="1">
      <c r="A27" s="82" t="s">
        <v>158</v>
      </c>
      <c r="B27" s="77">
        <v>11287</v>
      </c>
      <c r="C27" s="77">
        <v>185</v>
      </c>
      <c r="D27" s="78">
        <f>SUM(C27/B27)-1</f>
        <v>-0.9836094622131656</v>
      </c>
    </row>
  </sheetData>
  <sheetProtection/>
  <mergeCells count="1">
    <mergeCell ref="A1:D1"/>
  </mergeCells>
  <printOptions horizontalCentered="1"/>
  <pageMargins left="0.5902039723133478" right="0.5902039723133478" top="0.7874015748031497" bottom="0.5902039723133478" header="0.5117415443180114" footer="0.5117415443180114"/>
  <pageSetup firstPageNumber="0" useFirstPageNumber="1" horizontalDpi="600" verticalDpi="600" orientation="portrait" paperSize="9" scale="85"/>
</worksheet>
</file>

<file path=xl/worksheets/sheet27.xml><?xml version="1.0" encoding="utf-8"?>
<worksheet xmlns="http://schemas.openxmlformats.org/spreadsheetml/2006/main" xmlns:r="http://schemas.openxmlformats.org/officeDocument/2006/relationships">
  <dimension ref="A1:D18"/>
  <sheetViews>
    <sheetView zoomScaleSheetLayoutView="100" workbookViewId="0" topLeftCell="A1">
      <selection activeCell="A2" sqref="A2"/>
    </sheetView>
  </sheetViews>
  <sheetFormatPr defaultColWidth="8.875" defaultRowHeight="13.5"/>
  <cols>
    <col min="1" max="1" width="39.00390625" style="37" customWidth="1"/>
    <col min="2" max="2" width="19.625" style="38" customWidth="1"/>
    <col min="3" max="3" width="17.75390625" style="38" customWidth="1"/>
    <col min="4" max="4" width="17.375" style="38" customWidth="1"/>
    <col min="5" max="16384" width="9.00390625" style="37" bestFit="1" customWidth="1"/>
  </cols>
  <sheetData>
    <row r="1" spans="1:4" ht="34.5" customHeight="1">
      <c r="A1" s="59" t="s">
        <v>1817</v>
      </c>
      <c r="B1" s="59"/>
      <c r="C1" s="59"/>
      <c r="D1" s="59"/>
    </row>
    <row r="2" spans="1:4" s="8" customFormat="1" ht="24.75" customHeight="1">
      <c r="A2" s="8" t="s">
        <v>1818</v>
      </c>
      <c r="C2" s="40" t="s">
        <v>1564</v>
      </c>
      <c r="D2" s="35"/>
    </row>
    <row r="3" spans="1:4" s="36" customFormat="1" ht="22.5" customHeight="1">
      <c r="A3" s="42" t="s">
        <v>45</v>
      </c>
      <c r="B3" s="41" t="s">
        <v>1706</v>
      </c>
      <c r="C3" s="41" t="s">
        <v>1707</v>
      </c>
      <c r="D3" s="42" t="s">
        <v>1616</v>
      </c>
    </row>
    <row r="4" spans="1:4" ht="21" customHeight="1">
      <c r="A4" s="60" t="s">
        <v>1819</v>
      </c>
      <c r="B4" s="61"/>
      <c r="C4" s="61"/>
      <c r="D4" s="62"/>
    </row>
    <row r="5" spans="1:4" ht="21" customHeight="1">
      <c r="A5" s="60" t="s">
        <v>1820</v>
      </c>
      <c r="B5" s="63">
        <v>7838</v>
      </c>
      <c r="C5" s="61" t="s">
        <v>1821</v>
      </c>
      <c r="D5" s="64">
        <f>SUM(C5/B5)-1</f>
        <v>-0.9763970400612401</v>
      </c>
    </row>
    <row r="6" spans="1:4" ht="21" customHeight="1">
      <c r="A6" s="60" t="s">
        <v>1822</v>
      </c>
      <c r="B6" s="65">
        <v>4</v>
      </c>
      <c r="C6" s="65"/>
      <c r="D6" s="64">
        <f aca="true" t="shared" si="0" ref="D6:D17">SUM(C6/B6)-1</f>
        <v>-1</v>
      </c>
    </row>
    <row r="7" spans="1:4" ht="21" customHeight="1">
      <c r="A7" s="66" t="s">
        <v>1823</v>
      </c>
      <c r="B7" s="67"/>
      <c r="C7" s="67"/>
      <c r="D7" s="64"/>
    </row>
    <row r="8" spans="1:4" ht="21" customHeight="1">
      <c r="A8" s="66" t="s">
        <v>1824</v>
      </c>
      <c r="B8" s="67"/>
      <c r="C8" s="67"/>
      <c r="D8" s="64"/>
    </row>
    <row r="9" spans="1:4" ht="21" customHeight="1">
      <c r="A9" s="66" t="s">
        <v>1825</v>
      </c>
      <c r="B9" s="67"/>
      <c r="C9" s="67"/>
      <c r="D9" s="64"/>
    </row>
    <row r="10" spans="1:4" ht="21" customHeight="1">
      <c r="A10" s="66" t="s">
        <v>1826</v>
      </c>
      <c r="B10" s="67">
        <v>4</v>
      </c>
      <c r="C10" s="67"/>
      <c r="D10" s="64">
        <f t="shared" si="0"/>
        <v>-1</v>
      </c>
    </row>
    <row r="11" spans="1:4" ht="21" customHeight="1">
      <c r="A11" s="68" t="s">
        <v>1827</v>
      </c>
      <c r="B11" s="65">
        <v>7611</v>
      </c>
      <c r="C11" s="65"/>
      <c r="D11" s="64">
        <f t="shared" si="0"/>
        <v>-1</v>
      </c>
    </row>
    <row r="12" spans="1:4" ht="21" customHeight="1">
      <c r="A12" s="69" t="s">
        <v>1828</v>
      </c>
      <c r="B12" s="67">
        <v>7611</v>
      </c>
      <c r="C12" s="67"/>
      <c r="D12" s="64">
        <f t="shared" si="0"/>
        <v>-1</v>
      </c>
    </row>
    <row r="13" spans="1:4" ht="21" customHeight="1">
      <c r="A13" s="68" t="s">
        <v>1829</v>
      </c>
      <c r="B13" s="65">
        <v>223</v>
      </c>
      <c r="C13" s="65">
        <v>185</v>
      </c>
      <c r="D13" s="64">
        <f t="shared" si="0"/>
        <v>-0.17040358744394624</v>
      </c>
    </row>
    <row r="14" spans="1:4" ht="21" customHeight="1">
      <c r="A14" s="69" t="s">
        <v>1830</v>
      </c>
      <c r="B14" s="67">
        <v>223</v>
      </c>
      <c r="C14" s="67">
        <v>185</v>
      </c>
      <c r="D14" s="64">
        <f t="shared" si="0"/>
        <v>-0.17040358744394624</v>
      </c>
    </row>
    <row r="15" spans="1:4" ht="21" customHeight="1">
      <c r="A15" s="60" t="s">
        <v>1831</v>
      </c>
      <c r="B15" s="65"/>
      <c r="C15" s="65"/>
      <c r="D15" s="64"/>
    </row>
    <row r="16" spans="1:4" ht="21" customHeight="1">
      <c r="A16" s="60" t="s">
        <v>1832</v>
      </c>
      <c r="B16" s="65">
        <v>3449</v>
      </c>
      <c r="C16" s="65"/>
      <c r="D16" s="64">
        <f t="shared" si="0"/>
        <v>-1</v>
      </c>
    </row>
    <row r="17" spans="1:4" ht="21" customHeight="1">
      <c r="A17" s="70" t="s">
        <v>1833</v>
      </c>
      <c r="B17" s="65">
        <f>SUM(B4:B5,B15:B16)</f>
        <v>11287</v>
      </c>
      <c r="C17" s="65">
        <v>185</v>
      </c>
      <c r="D17" s="64">
        <f t="shared" si="0"/>
        <v>-0.9836094622131656</v>
      </c>
    </row>
    <row r="18" spans="1:4" ht="21" customHeight="1">
      <c r="A18" s="70" t="s">
        <v>1834</v>
      </c>
      <c r="B18" s="65"/>
      <c r="C18" s="65"/>
      <c r="D18" s="71"/>
    </row>
  </sheetData>
  <sheetProtection/>
  <mergeCells count="1">
    <mergeCell ref="A1:D1"/>
  </mergeCells>
  <printOptions horizontalCentered="1"/>
  <pageMargins left="0.5902039723133478" right="0.5902039723133478" top="0.7874015748031497" bottom="0.5902039723133478" header="0.5117415443180114" footer="0.5117415443180114"/>
  <pageSetup firstPageNumber="0" useFirstPageNumber="1" horizontalDpi="600" verticalDpi="600" orientation="portrait" paperSize="9" scale="85"/>
</worksheet>
</file>

<file path=xl/worksheets/sheet28.xml><?xml version="1.0" encoding="utf-8"?>
<worksheet xmlns="http://schemas.openxmlformats.org/spreadsheetml/2006/main" xmlns:r="http://schemas.openxmlformats.org/officeDocument/2006/relationships">
  <sheetPr>
    <pageSetUpPr fitToPage="1"/>
  </sheetPr>
  <dimension ref="A1:D46"/>
  <sheetViews>
    <sheetView zoomScaleSheetLayoutView="100" workbookViewId="0" topLeftCell="A1">
      <selection activeCell="A2" sqref="A2"/>
    </sheetView>
  </sheetViews>
  <sheetFormatPr defaultColWidth="8.875" defaultRowHeight="13.5"/>
  <cols>
    <col min="1" max="1" width="40.00390625" style="37" customWidth="1"/>
    <col min="2" max="2" width="15.25390625" style="52" customWidth="1"/>
    <col min="3" max="4" width="15.25390625" style="37" customWidth="1"/>
    <col min="5" max="16384" width="9.00390625" style="37" bestFit="1" customWidth="1"/>
  </cols>
  <sheetData>
    <row r="1" spans="1:4" ht="30" customHeight="1">
      <c r="A1" s="39" t="s">
        <v>1835</v>
      </c>
      <c r="B1" s="39"/>
      <c r="C1" s="39"/>
      <c r="D1" s="39"/>
    </row>
    <row r="2" spans="1:4" s="8" customFormat="1" ht="24.75" customHeight="1">
      <c r="A2" s="8" t="s">
        <v>1836</v>
      </c>
      <c r="C2" s="40" t="s">
        <v>1564</v>
      </c>
      <c r="D2" s="35"/>
    </row>
    <row r="3" spans="1:4" s="50" customFormat="1" ht="25.5" customHeight="1">
      <c r="A3" s="42" t="s">
        <v>45</v>
      </c>
      <c r="B3" s="53" t="s">
        <v>1837</v>
      </c>
      <c r="C3" s="42" t="s">
        <v>1838</v>
      </c>
      <c r="D3" s="42" t="s">
        <v>1616</v>
      </c>
    </row>
    <row r="4" spans="1:4" s="51" customFormat="1" ht="24.75" customHeight="1">
      <c r="A4" s="33" t="s">
        <v>1515</v>
      </c>
      <c r="B4" s="54">
        <v>33565</v>
      </c>
      <c r="C4" s="34">
        <v>25912</v>
      </c>
      <c r="D4" s="44">
        <f>C4/B4-1</f>
        <v>-0.22800536272903327</v>
      </c>
    </row>
    <row r="5" spans="1:4" s="51" customFormat="1" ht="24.75" customHeight="1">
      <c r="A5" s="33" t="s">
        <v>1516</v>
      </c>
      <c r="B5" s="54">
        <v>19148</v>
      </c>
      <c r="C5" s="34">
        <v>16863</v>
      </c>
      <c r="D5" s="44">
        <f aca="true" t="shared" si="0" ref="D5:D42">C5/B5-1</f>
        <v>-0.11933361186546898</v>
      </c>
    </row>
    <row r="6" spans="1:4" s="51" customFormat="1" ht="24.75" customHeight="1">
      <c r="A6" s="33" t="s">
        <v>1517</v>
      </c>
      <c r="B6" s="54">
        <v>7042</v>
      </c>
      <c r="C6" s="34">
        <v>7761</v>
      </c>
      <c r="D6" s="44">
        <f t="shared" si="0"/>
        <v>0.10210167566032369</v>
      </c>
    </row>
    <row r="7" spans="1:4" s="51" customFormat="1" ht="24.75" customHeight="1">
      <c r="A7" s="33" t="s">
        <v>1518</v>
      </c>
      <c r="B7" s="54">
        <v>290</v>
      </c>
      <c r="C7" s="34">
        <v>138</v>
      </c>
      <c r="D7" s="44">
        <f t="shared" si="0"/>
        <v>-0.5241379310344827</v>
      </c>
    </row>
    <row r="8" spans="1:4" s="51" customFormat="1" ht="24.75" customHeight="1">
      <c r="A8" s="33" t="s">
        <v>1519</v>
      </c>
      <c r="B8" s="54">
        <v>27273</v>
      </c>
      <c r="C8" s="34">
        <v>36242</v>
      </c>
      <c r="D8" s="44">
        <f t="shared" si="0"/>
        <v>0.328860044732886</v>
      </c>
    </row>
    <row r="9" spans="1:4" s="51" customFormat="1" ht="24.75" customHeight="1">
      <c r="A9" s="33" t="s">
        <v>1516</v>
      </c>
      <c r="B9" s="54">
        <v>17291</v>
      </c>
      <c r="C9" s="34">
        <v>17623</v>
      </c>
      <c r="D9" s="44">
        <f t="shared" si="0"/>
        <v>0.019200740269504468</v>
      </c>
    </row>
    <row r="10" spans="1:4" s="51" customFormat="1" ht="24.75" customHeight="1">
      <c r="A10" s="33" t="s">
        <v>1517</v>
      </c>
      <c r="B10" s="54">
        <v>9749</v>
      </c>
      <c r="C10" s="34">
        <v>18417</v>
      </c>
      <c r="D10" s="44">
        <f t="shared" si="0"/>
        <v>0.8891168324956407</v>
      </c>
    </row>
    <row r="11" spans="1:4" s="51" customFormat="1" ht="24.75" customHeight="1">
      <c r="A11" s="33" t="s">
        <v>1518</v>
      </c>
      <c r="B11" s="54">
        <v>21</v>
      </c>
      <c r="C11" s="34">
        <v>2</v>
      </c>
      <c r="D11" s="44">
        <f t="shared" si="0"/>
        <v>-0.9047619047619048</v>
      </c>
    </row>
    <row r="12" spans="1:4" s="51" customFormat="1" ht="24.75" customHeight="1">
      <c r="A12" s="33" t="s">
        <v>1520</v>
      </c>
      <c r="B12" s="54">
        <v>19105</v>
      </c>
      <c r="C12" s="34">
        <v>17747</v>
      </c>
      <c r="D12" s="44">
        <f t="shared" si="0"/>
        <v>-0.07108086888249154</v>
      </c>
    </row>
    <row r="13" spans="1:4" s="51" customFormat="1" ht="24.75" customHeight="1">
      <c r="A13" s="33" t="s">
        <v>1516</v>
      </c>
      <c r="B13" s="54">
        <v>4423</v>
      </c>
      <c r="C13" s="34">
        <v>4473</v>
      </c>
      <c r="D13" s="44">
        <f t="shared" si="0"/>
        <v>0.011304544426859575</v>
      </c>
    </row>
    <row r="14" spans="1:4" s="51" customFormat="1" ht="24.75" customHeight="1">
      <c r="A14" s="33" t="s">
        <v>1517</v>
      </c>
      <c r="B14" s="54">
        <v>14390</v>
      </c>
      <c r="C14" s="34">
        <v>12722</v>
      </c>
      <c r="D14" s="44">
        <f t="shared" si="0"/>
        <v>-0.11591382904795</v>
      </c>
    </row>
    <row r="15" spans="1:4" s="51" customFormat="1" ht="24.75" customHeight="1">
      <c r="A15" s="33" t="s">
        <v>1518</v>
      </c>
      <c r="B15" s="54">
        <v>267</v>
      </c>
      <c r="C15" s="34">
        <v>535</v>
      </c>
      <c r="D15" s="44">
        <f t="shared" si="0"/>
        <v>1.0037453183520597</v>
      </c>
    </row>
    <row r="16" spans="1:4" s="51" customFormat="1" ht="24.75" customHeight="1">
      <c r="A16" s="33" t="s">
        <v>1521</v>
      </c>
      <c r="B16" s="54">
        <v>10131</v>
      </c>
      <c r="C16" s="34">
        <v>10571</v>
      </c>
      <c r="D16" s="44">
        <f t="shared" si="0"/>
        <v>0.04343105320304019</v>
      </c>
    </row>
    <row r="17" spans="1:4" s="51" customFormat="1" ht="24.75" customHeight="1">
      <c r="A17" s="33" t="s">
        <v>1516</v>
      </c>
      <c r="B17" s="54">
        <v>9961</v>
      </c>
      <c r="C17" s="34">
        <v>10437</v>
      </c>
      <c r="D17" s="44">
        <f t="shared" si="0"/>
        <v>0.047786366830639526</v>
      </c>
    </row>
    <row r="18" spans="1:4" s="51" customFormat="1" ht="24.75" customHeight="1">
      <c r="A18" s="33" t="s">
        <v>1517</v>
      </c>
      <c r="B18" s="54"/>
      <c r="C18" s="34"/>
      <c r="D18" s="44"/>
    </row>
    <row r="19" spans="1:4" s="51" customFormat="1" ht="24.75" customHeight="1">
      <c r="A19" s="33" t="s">
        <v>1518</v>
      </c>
      <c r="B19" s="54">
        <v>147</v>
      </c>
      <c r="C19" s="34">
        <v>113</v>
      </c>
      <c r="D19" s="44">
        <f t="shared" si="0"/>
        <v>-0.23129251700680276</v>
      </c>
    </row>
    <row r="20" spans="1:4" s="51" customFormat="1" ht="24.75" customHeight="1">
      <c r="A20" s="33" t="s">
        <v>1522</v>
      </c>
      <c r="B20" s="54">
        <v>35521</v>
      </c>
      <c r="C20" s="34">
        <v>38291</v>
      </c>
      <c r="D20" s="44">
        <f t="shared" si="0"/>
        <v>0.07798203879395293</v>
      </c>
    </row>
    <row r="21" spans="1:4" s="51" customFormat="1" ht="24.75" customHeight="1">
      <c r="A21" s="33" t="s">
        <v>1516</v>
      </c>
      <c r="B21" s="54">
        <v>12351</v>
      </c>
      <c r="C21" s="34">
        <v>12859</v>
      </c>
      <c r="D21" s="44">
        <f t="shared" si="0"/>
        <v>0.04113027285240056</v>
      </c>
    </row>
    <row r="22" spans="1:4" s="51" customFormat="1" ht="24.75" customHeight="1">
      <c r="A22" s="33" t="s">
        <v>1517</v>
      </c>
      <c r="B22" s="54">
        <v>22932</v>
      </c>
      <c r="C22" s="34">
        <v>25282</v>
      </c>
      <c r="D22" s="44">
        <f t="shared" si="0"/>
        <v>0.10247688819117395</v>
      </c>
    </row>
    <row r="23" spans="1:4" s="51" customFormat="1" ht="24.75" customHeight="1">
      <c r="A23" s="33" t="s">
        <v>1518</v>
      </c>
      <c r="B23" s="54">
        <v>238</v>
      </c>
      <c r="C23" s="34">
        <v>150</v>
      </c>
      <c r="D23" s="44">
        <f t="shared" si="0"/>
        <v>-0.3697478991596639</v>
      </c>
    </row>
    <row r="24" spans="1:4" s="51" customFormat="1" ht="24.75" customHeight="1">
      <c r="A24" s="33" t="s">
        <v>1523</v>
      </c>
      <c r="B24" s="54">
        <v>401</v>
      </c>
      <c r="C24" s="34">
        <v>541</v>
      </c>
      <c r="D24" s="44">
        <f t="shared" si="0"/>
        <v>0.3491271820448878</v>
      </c>
    </row>
    <row r="25" spans="1:4" s="51" customFormat="1" ht="24.75" customHeight="1">
      <c r="A25" s="33" t="s">
        <v>1516</v>
      </c>
      <c r="B25" s="54">
        <v>351</v>
      </c>
      <c r="C25" s="34">
        <v>495</v>
      </c>
      <c r="D25" s="44">
        <f t="shared" si="0"/>
        <v>0.41025641025641035</v>
      </c>
    </row>
    <row r="26" spans="1:4" s="51" customFormat="1" ht="24.75" customHeight="1">
      <c r="A26" s="33" t="s">
        <v>1517</v>
      </c>
      <c r="B26" s="54"/>
      <c r="C26" s="34"/>
      <c r="D26" s="44"/>
    </row>
    <row r="27" spans="1:4" s="51" customFormat="1" ht="24.75" customHeight="1">
      <c r="A27" s="33" t="s">
        <v>1518</v>
      </c>
      <c r="B27" s="54">
        <v>22</v>
      </c>
      <c r="C27" s="34">
        <v>20</v>
      </c>
      <c r="D27" s="44">
        <f t="shared" si="0"/>
        <v>-0.09090909090909094</v>
      </c>
    </row>
    <row r="28" spans="1:4" s="51" customFormat="1" ht="24.75" customHeight="1">
      <c r="A28" s="33" t="s">
        <v>1524</v>
      </c>
      <c r="B28" s="54">
        <v>708</v>
      </c>
      <c r="C28" s="34">
        <v>1039</v>
      </c>
      <c r="D28" s="44">
        <f t="shared" si="0"/>
        <v>0.46751412429378525</v>
      </c>
    </row>
    <row r="29" spans="1:4" s="51" customFormat="1" ht="24.75" customHeight="1">
      <c r="A29" s="33" t="s">
        <v>1516</v>
      </c>
      <c r="B29" s="54">
        <v>692</v>
      </c>
      <c r="C29" s="34">
        <v>1018</v>
      </c>
      <c r="D29" s="44">
        <f t="shared" si="0"/>
        <v>0.4710982658959537</v>
      </c>
    </row>
    <row r="30" spans="1:4" s="51" customFormat="1" ht="24.75" customHeight="1">
      <c r="A30" s="33" t="s">
        <v>1517</v>
      </c>
      <c r="B30" s="54"/>
      <c r="C30" s="34"/>
      <c r="D30" s="44"/>
    </row>
    <row r="31" spans="1:4" s="51" customFormat="1" ht="24.75" customHeight="1">
      <c r="A31" s="33" t="s">
        <v>1518</v>
      </c>
      <c r="B31" s="54">
        <v>16</v>
      </c>
      <c r="C31" s="34">
        <v>21</v>
      </c>
      <c r="D31" s="44">
        <f t="shared" si="0"/>
        <v>0.3125</v>
      </c>
    </row>
    <row r="32" spans="1:4" s="51" customFormat="1" ht="24.75" customHeight="1">
      <c r="A32" s="33" t="s">
        <v>1525</v>
      </c>
      <c r="B32" s="54"/>
      <c r="C32" s="34"/>
      <c r="D32" s="44"/>
    </row>
    <row r="33" spans="1:4" s="51" customFormat="1" ht="24.75" customHeight="1">
      <c r="A33" s="33" t="s">
        <v>1516</v>
      </c>
      <c r="B33" s="54"/>
      <c r="C33" s="34"/>
      <c r="D33" s="44"/>
    </row>
    <row r="34" spans="1:4" s="51" customFormat="1" ht="24.75" customHeight="1">
      <c r="A34" s="33" t="s">
        <v>1517</v>
      </c>
      <c r="B34" s="54"/>
      <c r="C34" s="34"/>
      <c r="D34" s="44"/>
    </row>
    <row r="35" spans="1:4" s="51" customFormat="1" ht="24.75" customHeight="1">
      <c r="A35" s="33" t="s">
        <v>1518</v>
      </c>
      <c r="B35" s="54"/>
      <c r="C35" s="34"/>
      <c r="D35" s="44"/>
    </row>
    <row r="36" spans="1:4" s="51" customFormat="1" ht="24.75" customHeight="1">
      <c r="A36" s="33" t="s">
        <v>1526</v>
      </c>
      <c r="B36" s="55">
        <v>1814</v>
      </c>
      <c r="C36" s="34">
        <v>1600</v>
      </c>
      <c r="D36" s="44">
        <f t="shared" si="0"/>
        <v>-0.11797133406835725</v>
      </c>
    </row>
    <row r="37" spans="1:4" s="51" customFormat="1" ht="24.75" customHeight="1">
      <c r="A37" s="33" t="s">
        <v>1516</v>
      </c>
      <c r="B37" s="55">
        <v>1664</v>
      </c>
      <c r="C37" s="34">
        <v>1450</v>
      </c>
      <c r="D37" s="44">
        <f t="shared" si="0"/>
        <v>-0.12860576923076927</v>
      </c>
    </row>
    <row r="38" spans="1:4" s="51" customFormat="1" ht="24.75" customHeight="1">
      <c r="A38" s="33"/>
      <c r="B38" s="55"/>
      <c r="C38" s="34"/>
      <c r="D38" s="44"/>
    </row>
    <row r="39" spans="1:4" s="51" customFormat="1" ht="24.75" customHeight="1">
      <c r="A39" s="30" t="s">
        <v>1527</v>
      </c>
      <c r="B39" s="56">
        <f>B4+B8+B12+B24+B16+B28+B32+B20+B36</f>
        <v>128518</v>
      </c>
      <c r="C39" s="31">
        <f>C4+C8+C12+C24+C16+C28+C32+C20+C36</f>
        <v>131943</v>
      </c>
      <c r="D39" s="44">
        <f t="shared" si="0"/>
        <v>0.026649963429247192</v>
      </c>
    </row>
    <row r="40" spans="1:4" s="51" customFormat="1" ht="24.75" customHeight="1">
      <c r="A40" s="33" t="s">
        <v>1516</v>
      </c>
      <c r="B40" s="57">
        <f>SUM(B5,B9,B13,B17,B21,B25,B29,B33,B37)</f>
        <v>65881</v>
      </c>
      <c r="C40" s="34">
        <f>SUM(C5,C9,C13,C17,C21,C25,C29,C33,C37)</f>
        <v>65218</v>
      </c>
      <c r="D40" s="44">
        <f t="shared" si="0"/>
        <v>-0.0100635995203473</v>
      </c>
    </row>
    <row r="41" spans="1:4" s="51" customFormat="1" ht="24.75" customHeight="1">
      <c r="A41" s="33" t="s">
        <v>1517</v>
      </c>
      <c r="B41" s="57">
        <f>SUM(B6,B10,B14,B18,B22,B26,B30,B34,B38)</f>
        <v>54113</v>
      </c>
      <c r="C41" s="34">
        <f>SUM(C6,C10,C14,C18,C22,C26,C30,C34,C38)</f>
        <v>64182</v>
      </c>
      <c r="D41" s="44">
        <f t="shared" si="0"/>
        <v>0.18607358675364516</v>
      </c>
    </row>
    <row r="42" spans="1:4" s="51" customFormat="1" ht="24.75" customHeight="1">
      <c r="A42" s="33" t="s">
        <v>1518</v>
      </c>
      <c r="B42" s="57">
        <f>SUM(B7,B11,B15,B19,B23,B27,B31,B35,)</f>
        <v>1001</v>
      </c>
      <c r="C42" s="34">
        <f>SUM(C7,C11,C15,C19,C23,C27,C31,C35,)</f>
        <v>979</v>
      </c>
      <c r="D42" s="44">
        <f t="shared" si="0"/>
        <v>-0.02197802197802201</v>
      </c>
    </row>
    <row r="43" spans="1:4" s="51" customFormat="1" ht="24.75" customHeight="1">
      <c r="A43" s="33"/>
      <c r="B43" s="57"/>
      <c r="C43" s="34"/>
      <c r="D43" s="44"/>
    </row>
    <row r="44" s="51" customFormat="1" ht="14.25">
      <c r="B44" s="58"/>
    </row>
    <row r="45" s="51" customFormat="1" ht="14.25">
      <c r="B45" s="58"/>
    </row>
    <row r="46" s="51" customFormat="1" ht="14.25">
      <c r="B46" s="58"/>
    </row>
  </sheetData>
  <sheetProtection/>
  <mergeCells count="1">
    <mergeCell ref="A1:D1"/>
  </mergeCells>
  <printOptions horizontalCentered="1"/>
  <pageMargins left="0.5902039723133478" right="0.5902039723133478" top="0.7874015748031497" bottom="0.5902039723133478" header="0.5117415443180114" footer="0.5117415443180114"/>
  <pageSetup firstPageNumber="0" useFirstPageNumber="1" fitToHeight="1" fitToWidth="1" horizontalDpi="600" verticalDpi="600" orientation="portrait" paperSize="9" scale="94"/>
</worksheet>
</file>

<file path=xl/worksheets/sheet29.xml><?xml version="1.0" encoding="utf-8"?>
<worksheet xmlns="http://schemas.openxmlformats.org/spreadsheetml/2006/main" xmlns:r="http://schemas.openxmlformats.org/officeDocument/2006/relationships">
  <dimension ref="A1:D24"/>
  <sheetViews>
    <sheetView zoomScaleSheetLayoutView="100" workbookViewId="0" topLeftCell="A1">
      <selection activeCell="D3" sqref="D3"/>
    </sheetView>
  </sheetViews>
  <sheetFormatPr defaultColWidth="8.875" defaultRowHeight="13.5"/>
  <cols>
    <col min="1" max="1" width="34.125" style="37" customWidth="1"/>
    <col min="2" max="3" width="15.25390625" style="38" customWidth="1"/>
    <col min="4" max="4" width="15.25390625" style="37" customWidth="1"/>
    <col min="5" max="16384" width="9.00390625" style="37" bestFit="1" customWidth="1"/>
  </cols>
  <sheetData>
    <row r="1" spans="1:4" ht="30" customHeight="1">
      <c r="A1" s="39" t="s">
        <v>1839</v>
      </c>
      <c r="B1" s="39"/>
      <c r="C1" s="39"/>
      <c r="D1" s="39"/>
    </row>
    <row r="2" spans="1:4" s="8" customFormat="1" ht="24.75" customHeight="1">
      <c r="A2" s="8" t="s">
        <v>1840</v>
      </c>
      <c r="C2" s="40" t="s">
        <v>1564</v>
      </c>
      <c r="D2" s="35"/>
    </row>
    <row r="3" spans="1:4" s="36" customFormat="1" ht="22.5" customHeight="1">
      <c r="A3" s="41" t="s">
        <v>45</v>
      </c>
      <c r="B3" s="41" t="s">
        <v>1837</v>
      </c>
      <c r="C3" s="41" t="s">
        <v>1841</v>
      </c>
      <c r="D3" s="42" t="s">
        <v>1616</v>
      </c>
    </row>
    <row r="4" spans="1:4" ht="22.5" customHeight="1">
      <c r="A4" s="33" t="s">
        <v>1530</v>
      </c>
      <c r="B4" s="43">
        <v>26913</v>
      </c>
      <c r="C4" s="34">
        <v>26423</v>
      </c>
      <c r="D4" s="44">
        <f>C4/B4-1</f>
        <v>-0.018206814550588923</v>
      </c>
    </row>
    <row r="5" spans="1:4" ht="22.5" customHeight="1">
      <c r="A5" s="33" t="s">
        <v>1531</v>
      </c>
      <c r="B5" s="43">
        <v>23733</v>
      </c>
      <c r="C5" s="34">
        <v>25973</v>
      </c>
      <c r="D5" s="44">
        <f aca="true" t="shared" si="0" ref="D5:D24">C5/B5-1</f>
        <v>0.09438334808073146</v>
      </c>
    </row>
    <row r="6" spans="1:4" ht="22.5" customHeight="1">
      <c r="A6" s="33" t="s">
        <v>1532</v>
      </c>
      <c r="B6" s="43">
        <v>36062</v>
      </c>
      <c r="C6" s="34">
        <v>36242</v>
      </c>
      <c r="D6" s="44">
        <f t="shared" si="0"/>
        <v>0.004991403693638707</v>
      </c>
    </row>
    <row r="7" spans="1:4" ht="22.5" customHeight="1">
      <c r="A7" s="33" t="s">
        <v>1531</v>
      </c>
      <c r="B7" s="43">
        <v>35585</v>
      </c>
      <c r="C7" s="34">
        <v>35742</v>
      </c>
      <c r="D7" s="44">
        <f t="shared" si="0"/>
        <v>0.004411971336237164</v>
      </c>
    </row>
    <row r="8" spans="1:4" ht="22.5" customHeight="1">
      <c r="A8" s="33" t="s">
        <v>1533</v>
      </c>
      <c r="B8" s="43">
        <v>11224</v>
      </c>
      <c r="C8" s="34">
        <v>12329</v>
      </c>
      <c r="D8" s="44">
        <f t="shared" si="0"/>
        <v>0.09844975053456873</v>
      </c>
    </row>
    <row r="9" spans="1:4" ht="22.5" customHeight="1">
      <c r="A9" s="33" t="s">
        <v>1531</v>
      </c>
      <c r="B9" s="43">
        <v>11207</v>
      </c>
      <c r="C9" s="34">
        <v>12310</v>
      </c>
      <c r="D9" s="44">
        <f t="shared" si="0"/>
        <v>0.09842062996341583</v>
      </c>
    </row>
    <row r="10" spans="1:4" ht="22.5" customHeight="1">
      <c r="A10" s="45" t="s">
        <v>1534</v>
      </c>
      <c r="B10" s="43">
        <v>8952</v>
      </c>
      <c r="C10" s="34">
        <v>9521</v>
      </c>
      <c r="D10" s="44">
        <f t="shared" si="0"/>
        <v>0.0635612153708669</v>
      </c>
    </row>
    <row r="11" spans="1:4" ht="22.5" customHeight="1">
      <c r="A11" s="33" t="s">
        <v>1535</v>
      </c>
      <c r="B11" s="43">
        <v>8923</v>
      </c>
      <c r="C11" s="34">
        <v>9491</v>
      </c>
      <c r="D11" s="44">
        <f t="shared" si="0"/>
        <v>0.06365572117001017</v>
      </c>
    </row>
    <row r="12" spans="1:4" ht="22.5" customHeight="1">
      <c r="A12" s="45" t="s">
        <v>1536</v>
      </c>
      <c r="B12" s="43">
        <v>34100</v>
      </c>
      <c r="C12" s="34">
        <v>38068</v>
      </c>
      <c r="D12" s="44">
        <f t="shared" si="0"/>
        <v>0.11636363636363645</v>
      </c>
    </row>
    <row r="13" spans="1:4" ht="22.5" customHeight="1">
      <c r="A13" s="33" t="s">
        <v>1535</v>
      </c>
      <c r="B13" s="43">
        <v>31305</v>
      </c>
      <c r="C13" s="34">
        <v>35017</v>
      </c>
      <c r="D13" s="44">
        <f t="shared" si="0"/>
        <v>0.11857530745887246</v>
      </c>
    </row>
    <row r="14" spans="1:4" ht="22.5" customHeight="1">
      <c r="A14" s="45" t="s">
        <v>1537</v>
      </c>
      <c r="B14" s="43">
        <v>617</v>
      </c>
      <c r="C14" s="34">
        <v>262</v>
      </c>
      <c r="D14" s="44">
        <f t="shared" si="0"/>
        <v>-0.5753646677471638</v>
      </c>
    </row>
    <row r="15" spans="1:4" ht="22.5" customHeight="1">
      <c r="A15" s="33" t="s">
        <v>1538</v>
      </c>
      <c r="B15" s="43">
        <v>421</v>
      </c>
      <c r="C15" s="34">
        <v>188</v>
      </c>
      <c r="D15" s="44">
        <f t="shared" si="0"/>
        <v>-0.5534441805225654</v>
      </c>
    </row>
    <row r="16" spans="1:4" ht="22.5" customHeight="1">
      <c r="A16" s="45" t="s">
        <v>1539</v>
      </c>
      <c r="B16" s="43">
        <v>909</v>
      </c>
      <c r="C16" s="34">
        <v>1007</v>
      </c>
      <c r="D16" s="44">
        <f t="shared" si="0"/>
        <v>0.10781078107810771</v>
      </c>
    </row>
    <row r="17" spans="1:4" ht="22.5" customHeight="1">
      <c r="A17" s="33" t="s">
        <v>1540</v>
      </c>
      <c r="B17" s="43">
        <v>881</v>
      </c>
      <c r="C17" s="34">
        <v>947</v>
      </c>
      <c r="D17" s="44">
        <f t="shared" si="0"/>
        <v>0.07491486946651538</v>
      </c>
    </row>
    <row r="18" spans="1:4" ht="22.5" customHeight="1">
      <c r="A18" s="45" t="s">
        <v>1541</v>
      </c>
      <c r="B18" s="43"/>
      <c r="C18" s="34"/>
      <c r="D18" s="44" t="e">
        <f t="shared" si="0"/>
        <v>#DIV/0!</v>
      </c>
    </row>
    <row r="19" spans="1:4" ht="22.5" customHeight="1">
      <c r="A19" s="33" t="s">
        <v>1542</v>
      </c>
      <c r="B19" s="43"/>
      <c r="C19" s="34"/>
      <c r="D19" s="44" t="e">
        <f t="shared" si="0"/>
        <v>#DIV/0!</v>
      </c>
    </row>
    <row r="20" spans="1:4" ht="22.5" customHeight="1">
      <c r="A20" s="46" t="s">
        <v>1543</v>
      </c>
      <c r="B20" s="43">
        <v>1079</v>
      </c>
      <c r="C20" s="34">
        <v>1300</v>
      </c>
      <c r="D20" s="44">
        <f t="shared" si="0"/>
        <v>0.20481927710843384</v>
      </c>
    </row>
    <row r="21" spans="1:4" ht="22.5" customHeight="1">
      <c r="A21" s="47" t="s">
        <v>1544</v>
      </c>
      <c r="B21" s="43">
        <v>1079</v>
      </c>
      <c r="C21" s="34">
        <v>1300</v>
      </c>
      <c r="D21" s="44">
        <f t="shared" si="0"/>
        <v>0.20481927710843384</v>
      </c>
    </row>
    <row r="22" spans="1:4" ht="22.5" customHeight="1">
      <c r="A22" s="30" t="s">
        <v>1545</v>
      </c>
      <c r="B22" s="43">
        <f>B4+B6+B8+B10+B12+B14+B16+B20</f>
        <v>119856</v>
      </c>
      <c r="C22" s="43">
        <f>C4+C6+C8+C10+C12+C14+C16+C18+C20</f>
        <v>125152</v>
      </c>
      <c r="D22" s="44">
        <f t="shared" si="0"/>
        <v>0.04418635696168738</v>
      </c>
    </row>
    <row r="23" spans="1:4" ht="22.5" customHeight="1">
      <c r="A23" s="48" t="s">
        <v>1546</v>
      </c>
      <c r="B23" s="43">
        <v>8662</v>
      </c>
      <c r="C23" s="34">
        <v>6791</v>
      </c>
      <c r="D23" s="44">
        <f t="shared" si="0"/>
        <v>-0.21600092357423228</v>
      </c>
    </row>
    <row r="24" spans="1:4" ht="22.5" customHeight="1">
      <c r="A24" s="48" t="s">
        <v>1547</v>
      </c>
      <c r="B24" s="43">
        <v>76162</v>
      </c>
      <c r="C24" s="49">
        <v>82953</v>
      </c>
      <c r="D24" s="44">
        <f t="shared" si="0"/>
        <v>0.08916520049368448</v>
      </c>
    </row>
  </sheetData>
  <sheetProtection/>
  <mergeCells count="1">
    <mergeCell ref="A1:D1"/>
  </mergeCells>
  <printOptions horizontalCentered="1"/>
  <pageMargins left="0.5902039723133478" right="0.5902039723133478" top="0.7874015748031497" bottom="0.5902039723133478" header="0.6297823481672392" footer="0.5117415443180114"/>
  <pageSetup firstPageNumber="0" useFirstPageNumber="1" horizontalDpi="600" verticalDpi="600" orientation="portrait" paperSize="9" scale="96"/>
</worksheet>
</file>

<file path=xl/worksheets/sheet3.xml><?xml version="1.0" encoding="utf-8"?>
<worksheet xmlns="http://schemas.openxmlformats.org/spreadsheetml/2006/main" xmlns:r="http://schemas.openxmlformats.org/officeDocument/2006/relationships">
  <dimension ref="A1:G33"/>
  <sheetViews>
    <sheetView workbookViewId="0" topLeftCell="A1">
      <selection activeCell="I17" sqref="I17"/>
    </sheetView>
  </sheetViews>
  <sheetFormatPr defaultColWidth="8.875" defaultRowHeight="13.5"/>
  <cols>
    <col min="1" max="1" width="14.00390625" style="319" customWidth="1"/>
    <col min="2" max="5" width="10.875" style="319" customWidth="1"/>
    <col min="6" max="6" width="9.375" style="319" customWidth="1"/>
    <col min="7" max="7" width="11.875" style="319" customWidth="1"/>
    <col min="8" max="255" width="8.00390625" style="319" customWidth="1"/>
    <col min="256" max="256" width="9.00390625" style="145" bestFit="1" customWidth="1"/>
  </cols>
  <sheetData>
    <row r="1" spans="1:7" ht="32.25" customHeight="1">
      <c r="A1" s="320" t="s">
        <v>9</v>
      </c>
      <c r="B1" s="320"/>
      <c r="C1" s="320"/>
      <c r="D1" s="320"/>
      <c r="E1" s="320"/>
      <c r="F1" s="320"/>
      <c r="G1" s="320"/>
    </row>
    <row r="2" spans="1:7" ht="21" customHeight="1">
      <c r="A2" s="321"/>
      <c r="B2" s="322" t="s">
        <v>10</v>
      </c>
      <c r="C2" s="322"/>
      <c r="D2" s="322"/>
      <c r="E2" s="322"/>
      <c r="F2" s="322"/>
      <c r="G2" s="322"/>
    </row>
    <row r="3" spans="1:7" ht="21" customHeight="1">
      <c r="A3" s="321"/>
      <c r="B3" s="322" t="s">
        <v>11</v>
      </c>
      <c r="C3" s="322"/>
      <c r="D3" s="322"/>
      <c r="E3" s="322"/>
      <c r="F3" s="322"/>
      <c r="G3" s="322"/>
    </row>
    <row r="4" spans="1:7" ht="21" customHeight="1">
      <c r="A4" s="321"/>
      <c r="B4" s="322" t="s">
        <v>12</v>
      </c>
      <c r="C4" s="322"/>
      <c r="D4" s="322"/>
      <c r="E4" s="322"/>
      <c r="F4" s="322"/>
      <c r="G4" s="322"/>
    </row>
    <row r="5" spans="1:7" ht="21" customHeight="1">
      <c r="A5" s="321"/>
      <c r="B5" s="322" t="s">
        <v>13</v>
      </c>
      <c r="C5" s="322"/>
      <c r="D5" s="322"/>
      <c r="E5" s="322"/>
      <c r="F5" s="322"/>
      <c r="G5" s="322"/>
    </row>
    <row r="6" spans="1:7" ht="21" customHeight="1">
      <c r="A6" s="321"/>
      <c r="B6" s="323" t="s">
        <v>14</v>
      </c>
      <c r="C6" s="323"/>
      <c r="D6" s="323"/>
      <c r="E6" s="323"/>
      <c r="F6" s="323"/>
      <c r="G6" s="323"/>
    </row>
    <row r="7" spans="1:7" ht="21" customHeight="1">
      <c r="A7" s="321"/>
      <c r="B7" s="323" t="s">
        <v>15</v>
      </c>
      <c r="C7" s="323"/>
      <c r="D7" s="323"/>
      <c r="E7" s="323"/>
      <c r="F7" s="323"/>
      <c r="G7" s="323"/>
    </row>
    <row r="8" spans="1:7" ht="21" customHeight="1">
      <c r="A8" s="321"/>
      <c r="B8" s="322" t="s">
        <v>16</v>
      </c>
      <c r="C8" s="322"/>
      <c r="D8" s="322"/>
      <c r="E8" s="322"/>
      <c r="F8" s="322"/>
      <c r="G8" s="322"/>
    </row>
    <row r="9" spans="1:7" ht="21" customHeight="1">
      <c r="A9" s="321"/>
      <c r="B9" s="322" t="s">
        <v>17</v>
      </c>
      <c r="C9" s="322"/>
      <c r="D9" s="322"/>
      <c r="E9" s="322"/>
      <c r="F9" s="322"/>
      <c r="G9" s="322"/>
    </row>
    <row r="10" spans="1:7" ht="21" customHeight="1">
      <c r="A10" s="321"/>
      <c r="B10" s="322" t="s">
        <v>18</v>
      </c>
      <c r="C10" s="322"/>
      <c r="D10" s="322"/>
      <c r="E10" s="322"/>
      <c r="F10" s="322"/>
      <c r="G10" s="322"/>
    </row>
    <row r="11" spans="1:7" ht="21" customHeight="1">
      <c r="A11" s="321"/>
      <c r="B11" s="324" t="s">
        <v>19</v>
      </c>
      <c r="C11" s="324"/>
      <c r="D11" s="324"/>
      <c r="E11" s="324"/>
      <c r="F11" s="324"/>
      <c r="G11" s="324"/>
    </row>
    <row r="12" spans="1:7" ht="21" customHeight="1">
      <c r="A12" s="321"/>
      <c r="B12" s="323" t="s">
        <v>20</v>
      </c>
      <c r="C12" s="323"/>
      <c r="D12" s="323"/>
      <c r="E12" s="323"/>
      <c r="F12" s="323"/>
      <c r="G12" s="323"/>
    </row>
    <row r="13" spans="1:7" ht="21" customHeight="1">
      <c r="A13" s="321"/>
      <c r="B13" s="323" t="s">
        <v>21</v>
      </c>
      <c r="C13" s="323"/>
      <c r="D13" s="323"/>
      <c r="E13" s="323"/>
      <c r="F13" s="323"/>
      <c r="G13" s="323"/>
    </row>
    <row r="14" spans="1:7" ht="21" customHeight="1">
      <c r="A14" s="321"/>
      <c r="B14" s="323" t="s">
        <v>22</v>
      </c>
      <c r="C14" s="323"/>
      <c r="D14" s="323"/>
      <c r="E14" s="323"/>
      <c r="F14" s="323"/>
      <c r="G14" s="323"/>
    </row>
    <row r="15" spans="1:7" ht="21" customHeight="1">
      <c r="A15" s="321"/>
      <c r="B15" s="323" t="s">
        <v>23</v>
      </c>
      <c r="C15" s="323"/>
      <c r="D15" s="323"/>
      <c r="E15" s="323"/>
      <c r="F15" s="323"/>
      <c r="G15" s="323"/>
    </row>
    <row r="16" spans="1:7" ht="21" customHeight="1">
      <c r="A16" s="321"/>
      <c r="B16" s="323" t="s">
        <v>24</v>
      </c>
      <c r="C16" s="323"/>
      <c r="D16" s="323"/>
      <c r="E16" s="323"/>
      <c r="F16" s="323"/>
      <c r="G16" s="323"/>
    </row>
    <row r="17" spans="1:7" ht="21" customHeight="1">
      <c r="A17" s="321"/>
      <c r="B17" s="323" t="s">
        <v>25</v>
      </c>
      <c r="C17" s="323"/>
      <c r="D17" s="323"/>
      <c r="E17" s="323"/>
      <c r="F17" s="323"/>
      <c r="G17" s="323"/>
    </row>
    <row r="18" spans="1:7" ht="21" customHeight="1">
      <c r="A18" s="321"/>
      <c r="B18" s="322" t="s">
        <v>26</v>
      </c>
      <c r="C18" s="322"/>
      <c r="D18" s="322"/>
      <c r="E18" s="322"/>
      <c r="F18" s="322"/>
      <c r="G18" s="322"/>
    </row>
    <row r="19" spans="1:7" ht="21" customHeight="1">
      <c r="A19" s="321"/>
      <c r="B19" s="323" t="s">
        <v>27</v>
      </c>
      <c r="C19" s="323"/>
      <c r="D19" s="323"/>
      <c r="E19" s="323"/>
      <c r="F19" s="323"/>
      <c r="G19" s="323"/>
    </row>
    <row r="20" spans="1:7" ht="21" customHeight="1">
      <c r="A20" s="321"/>
      <c r="B20" s="322" t="s">
        <v>28</v>
      </c>
      <c r="C20" s="322"/>
      <c r="D20" s="322"/>
      <c r="E20" s="322"/>
      <c r="F20" s="322"/>
      <c r="G20" s="322"/>
    </row>
    <row r="21" spans="1:7" ht="21" customHeight="1">
      <c r="A21" s="321"/>
      <c r="B21" s="323" t="s">
        <v>29</v>
      </c>
      <c r="C21" s="323"/>
      <c r="D21" s="323"/>
      <c r="E21" s="323"/>
      <c r="F21" s="323"/>
      <c r="G21" s="323"/>
    </row>
    <row r="22" spans="1:7" ht="21" customHeight="1">
      <c r="A22" s="321"/>
      <c r="B22" s="323" t="s">
        <v>30</v>
      </c>
      <c r="C22" s="323"/>
      <c r="D22" s="323"/>
      <c r="E22" s="323"/>
      <c r="F22" s="323"/>
      <c r="G22" s="323"/>
    </row>
    <row r="23" spans="1:7" ht="21" customHeight="1">
      <c r="A23" s="321"/>
      <c r="B23" s="323" t="s">
        <v>31</v>
      </c>
      <c r="C23" s="323"/>
      <c r="D23" s="323"/>
      <c r="E23" s="323"/>
      <c r="F23" s="323"/>
      <c r="G23" s="323"/>
    </row>
    <row r="24" spans="1:7" ht="21" customHeight="1">
      <c r="A24" s="321"/>
      <c r="B24" s="323" t="s">
        <v>32</v>
      </c>
      <c r="C24" s="323"/>
      <c r="D24" s="323"/>
      <c r="E24" s="323"/>
      <c r="F24" s="323"/>
      <c r="G24" s="323"/>
    </row>
    <row r="25" spans="1:7" ht="21" customHeight="1">
      <c r="A25" s="321"/>
      <c r="B25" s="322" t="s">
        <v>33</v>
      </c>
      <c r="C25" s="322"/>
      <c r="D25" s="322"/>
      <c r="E25" s="322"/>
      <c r="F25" s="322"/>
      <c r="G25" s="322"/>
    </row>
    <row r="26" spans="1:7" ht="21" customHeight="1">
      <c r="A26" s="321"/>
      <c r="B26" s="322" t="s">
        <v>34</v>
      </c>
      <c r="C26" s="322"/>
      <c r="D26" s="322"/>
      <c r="E26" s="322"/>
      <c r="F26" s="322"/>
      <c r="G26" s="322"/>
    </row>
    <row r="27" spans="1:7" ht="21" customHeight="1">
      <c r="A27" s="321"/>
      <c r="B27" s="322" t="s">
        <v>35</v>
      </c>
      <c r="C27" s="322"/>
      <c r="D27" s="322"/>
      <c r="E27" s="322"/>
      <c r="F27" s="322"/>
      <c r="G27" s="322"/>
    </row>
    <row r="28" spans="1:7" ht="21" customHeight="1">
      <c r="A28" s="321"/>
      <c r="B28" s="324" t="s">
        <v>36</v>
      </c>
      <c r="C28" s="324"/>
      <c r="D28" s="324"/>
      <c r="E28" s="324"/>
      <c r="F28" s="324"/>
      <c r="G28" s="324"/>
    </row>
    <row r="29" spans="1:7" ht="21" customHeight="1">
      <c r="A29" s="321"/>
      <c r="B29" s="324" t="s">
        <v>37</v>
      </c>
      <c r="C29" s="324"/>
      <c r="D29" s="324"/>
      <c r="E29" s="324"/>
      <c r="F29" s="324"/>
      <c r="G29" s="324"/>
    </row>
    <row r="30" spans="1:7" ht="21" customHeight="1">
      <c r="A30" s="321"/>
      <c r="B30" s="325" t="s">
        <v>38</v>
      </c>
      <c r="C30" s="323"/>
      <c r="D30" s="323"/>
      <c r="E30" s="323"/>
      <c r="F30" s="323"/>
      <c r="G30" s="323"/>
    </row>
    <row r="31" spans="1:7" ht="21" customHeight="1">
      <c r="A31" s="321"/>
      <c r="B31" s="325" t="s">
        <v>39</v>
      </c>
      <c r="C31" s="323"/>
      <c r="D31" s="323"/>
      <c r="E31" s="323"/>
      <c r="F31" s="323"/>
      <c r="G31" s="323"/>
    </row>
    <row r="32" spans="1:7" ht="21" customHeight="1">
      <c r="A32" s="321"/>
      <c r="B32" s="325" t="s">
        <v>40</v>
      </c>
      <c r="C32" s="323"/>
      <c r="D32" s="323"/>
      <c r="E32" s="323"/>
      <c r="F32" s="323"/>
      <c r="G32" s="323"/>
    </row>
    <row r="33" spans="1:7" ht="21" customHeight="1">
      <c r="A33" s="321"/>
      <c r="B33" s="325" t="s">
        <v>41</v>
      </c>
      <c r="C33" s="323"/>
      <c r="D33" s="323"/>
      <c r="E33" s="323"/>
      <c r="F33" s="323"/>
      <c r="G33" s="323"/>
    </row>
  </sheetData>
  <sheetProtection/>
  <mergeCells count="33">
    <mergeCell ref="A1:G1"/>
    <mergeCell ref="B2:G2"/>
    <mergeCell ref="B3:G3"/>
    <mergeCell ref="B4:G4"/>
    <mergeCell ref="B5:G5"/>
    <mergeCell ref="B6:G6"/>
    <mergeCell ref="B7:G7"/>
    <mergeCell ref="B8:G8"/>
    <mergeCell ref="B9:G9"/>
    <mergeCell ref="B10:G10"/>
    <mergeCell ref="B11:G11"/>
    <mergeCell ref="B12:G12"/>
    <mergeCell ref="B13:G13"/>
    <mergeCell ref="B14:G14"/>
    <mergeCell ref="B15:G15"/>
    <mergeCell ref="B16:G16"/>
    <mergeCell ref="B17:G17"/>
    <mergeCell ref="B18:G18"/>
    <mergeCell ref="B19:G19"/>
    <mergeCell ref="B20:G20"/>
    <mergeCell ref="B21:G21"/>
    <mergeCell ref="B22:G22"/>
    <mergeCell ref="B23:G23"/>
    <mergeCell ref="B24:G24"/>
    <mergeCell ref="B25:G25"/>
    <mergeCell ref="B26:G26"/>
    <mergeCell ref="B27:G27"/>
    <mergeCell ref="B28:G28"/>
    <mergeCell ref="B29:G29"/>
    <mergeCell ref="B30:G30"/>
    <mergeCell ref="B31:G31"/>
    <mergeCell ref="B32:G32"/>
    <mergeCell ref="B33:G33"/>
  </mergeCells>
  <printOptions/>
  <pageMargins left="0.9450207545062688" right="0.9450207545062688" top="0.8658640027984859" bottom="0.8658640027984859" header="0.499937478012926" footer="0.499937478012926"/>
  <pageSetup firstPageNumber="0" useFirstPageNumber="1"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D18"/>
  <sheetViews>
    <sheetView zoomScaleSheetLayoutView="100" workbookViewId="0" topLeftCell="A1">
      <selection activeCell="G5" sqref="G5"/>
    </sheetView>
  </sheetViews>
  <sheetFormatPr defaultColWidth="8.875" defaultRowHeight="13.5"/>
  <cols>
    <col min="1" max="1" width="43.75390625" style="2" customWidth="1"/>
    <col min="2" max="2" width="16.00390625" style="2" customWidth="1"/>
    <col min="3" max="3" width="15.25390625" style="2" customWidth="1"/>
    <col min="4" max="4" width="11.50390625" style="1" customWidth="1"/>
    <col min="5" max="16384" width="9.00390625" style="2" bestFit="1" customWidth="1"/>
  </cols>
  <sheetData>
    <row r="1" spans="1:3" ht="46.5" customHeight="1">
      <c r="A1" s="7" t="s">
        <v>1842</v>
      </c>
      <c r="B1" s="7"/>
      <c r="C1" s="7"/>
    </row>
    <row r="2" spans="1:3" ht="31.5" customHeight="1">
      <c r="A2" s="25" t="s">
        <v>1843</v>
      </c>
      <c r="B2" s="26"/>
      <c r="C2" s="27" t="s">
        <v>1564</v>
      </c>
    </row>
    <row r="3" spans="1:4" ht="43.5" customHeight="1">
      <c r="A3" s="28" t="s">
        <v>1844</v>
      </c>
      <c r="B3" s="28" t="s">
        <v>1845</v>
      </c>
      <c r="C3" s="28" t="s">
        <v>1613</v>
      </c>
      <c r="D3" s="29" t="s">
        <v>1616</v>
      </c>
    </row>
    <row r="4" spans="1:4" ht="27.75" customHeight="1">
      <c r="A4" s="30" t="s">
        <v>1846</v>
      </c>
      <c r="B4" s="31">
        <f>B6+B8+B14+B10+B16+B12</f>
        <v>47</v>
      </c>
      <c r="C4" s="31">
        <f>C6+C8+C14+C10+C16+C12</f>
        <v>1072</v>
      </c>
      <c r="D4" s="32">
        <f>SUM(C4/B4)-1</f>
        <v>21.80851063829787</v>
      </c>
    </row>
    <row r="5" spans="1:4" ht="27.75" customHeight="1">
      <c r="A5" s="30" t="s">
        <v>1847</v>
      </c>
      <c r="B5" s="31">
        <f>B7+B9+B15+B11+B17+B13</f>
        <v>27625</v>
      </c>
      <c r="C5" s="31">
        <f>C7+C9+C15+C11+C17+C13</f>
        <v>46490</v>
      </c>
      <c r="D5" s="32">
        <f aca="true" t="shared" si="0" ref="D5:D17">SUM(C5/B5)-1</f>
        <v>0.6828959276018101</v>
      </c>
    </row>
    <row r="6" spans="1:4" ht="27.75" customHeight="1">
      <c r="A6" s="33" t="s">
        <v>1848</v>
      </c>
      <c r="B6" s="34">
        <v>6653</v>
      </c>
      <c r="C6" s="34">
        <v>-511</v>
      </c>
      <c r="D6" s="32">
        <f t="shared" si="0"/>
        <v>-1.0768074552833309</v>
      </c>
    </row>
    <row r="7" spans="1:4" ht="27.75" customHeight="1">
      <c r="A7" s="33" t="s">
        <v>1849</v>
      </c>
      <c r="B7" s="34">
        <v>23010</v>
      </c>
      <c r="C7" s="34">
        <v>20357</v>
      </c>
      <c r="D7" s="32">
        <f t="shared" si="0"/>
        <v>-0.11529769665362888</v>
      </c>
    </row>
    <row r="8" spans="1:4" ht="27.75" customHeight="1">
      <c r="A8" s="33" t="s">
        <v>1850</v>
      </c>
      <c r="B8" s="34">
        <v>-8789</v>
      </c>
      <c r="C8" s="34"/>
      <c r="D8" s="32">
        <f t="shared" si="0"/>
        <v>-1</v>
      </c>
    </row>
    <row r="9" spans="1:4" ht="27.75" customHeight="1">
      <c r="A9" s="33" t="s">
        <v>1851</v>
      </c>
      <c r="B9" s="34">
        <v>-21299</v>
      </c>
      <c r="C9" s="34"/>
      <c r="D9" s="32">
        <f t="shared" si="0"/>
        <v>-1</v>
      </c>
    </row>
    <row r="10" spans="1:4" ht="27.75" customHeight="1">
      <c r="A10" s="33" t="s">
        <v>1852</v>
      </c>
      <c r="B10" s="34">
        <v>1179</v>
      </c>
      <c r="C10" s="34">
        <v>1049</v>
      </c>
      <c r="D10" s="32">
        <f t="shared" si="0"/>
        <v>-0.11026293469041559</v>
      </c>
    </row>
    <row r="11" spans="1:4" ht="27.75" customHeight="1">
      <c r="A11" s="33" t="s">
        <v>1853</v>
      </c>
      <c r="B11" s="34">
        <v>9536</v>
      </c>
      <c r="C11" s="34">
        <v>10524</v>
      </c>
      <c r="D11" s="32">
        <f t="shared" si="0"/>
        <v>0.10360738255033564</v>
      </c>
    </row>
    <row r="12" spans="1:4" ht="27.75" customHeight="1">
      <c r="A12" s="33" t="s">
        <v>1854</v>
      </c>
      <c r="B12" s="34">
        <v>1421</v>
      </c>
      <c r="C12" s="34">
        <v>223</v>
      </c>
      <c r="D12" s="32">
        <f t="shared" si="0"/>
        <v>-0.8430682617874736</v>
      </c>
    </row>
    <row r="13" spans="1:4" ht="27.75" customHeight="1">
      <c r="A13" s="33" t="s">
        <v>1855</v>
      </c>
      <c r="B13" s="34">
        <v>13349</v>
      </c>
      <c r="C13" s="34">
        <v>12156</v>
      </c>
      <c r="D13" s="32">
        <f t="shared" si="0"/>
        <v>-0.08936999026144277</v>
      </c>
    </row>
    <row r="14" spans="1:4" ht="27.75" customHeight="1">
      <c r="A14" s="33" t="s">
        <v>1856</v>
      </c>
      <c r="B14" s="34">
        <v>-216</v>
      </c>
      <c r="C14" s="34">
        <v>279</v>
      </c>
      <c r="D14" s="32">
        <f t="shared" si="0"/>
        <v>-2.291666666666667</v>
      </c>
    </row>
    <row r="15" spans="1:4" ht="27.75" customHeight="1">
      <c r="A15" s="33" t="s">
        <v>1857</v>
      </c>
      <c r="B15" s="34">
        <v>1368</v>
      </c>
      <c r="C15" s="34">
        <v>1767</v>
      </c>
      <c r="D15" s="32">
        <f t="shared" si="0"/>
        <v>0.29166666666666674</v>
      </c>
    </row>
    <row r="16" spans="1:4" ht="27.75" customHeight="1">
      <c r="A16" s="33" t="s">
        <v>1858</v>
      </c>
      <c r="B16" s="34">
        <v>-201</v>
      </c>
      <c r="C16" s="34">
        <v>32</v>
      </c>
      <c r="D16" s="32">
        <f t="shared" si="0"/>
        <v>-1.1592039800995024</v>
      </c>
    </row>
    <row r="17" spans="1:4" ht="27.75" customHeight="1">
      <c r="A17" s="33" t="s">
        <v>1859</v>
      </c>
      <c r="B17" s="34">
        <v>1661</v>
      </c>
      <c r="C17" s="34">
        <v>1686</v>
      </c>
      <c r="D17" s="32">
        <f t="shared" si="0"/>
        <v>0.015051173991571298</v>
      </c>
    </row>
    <row r="18" spans="1:4" ht="109.5" customHeight="1">
      <c r="A18" s="24" t="s">
        <v>1860</v>
      </c>
      <c r="B18" s="24"/>
      <c r="C18" s="24"/>
      <c r="D18" s="35"/>
    </row>
  </sheetData>
  <sheetProtection/>
  <mergeCells count="2">
    <mergeCell ref="A1:C1"/>
    <mergeCell ref="A18:C18"/>
  </mergeCells>
  <printOptions horizontalCentered="1"/>
  <pageMargins left="0.5902039723133478" right="0.5902039723133478" top="0.9839047597149226" bottom="0.5902039723133478" header="0.5117415443180114" footer="0.5117415443180114"/>
  <pageSetup firstPageNumber="0" useFirstPageNumber="1" horizontalDpi="600" verticalDpi="600" orientation="portrait" paperSize="9"/>
</worksheet>
</file>

<file path=xl/worksheets/sheet31.xml><?xml version="1.0" encoding="utf-8"?>
<worksheet xmlns="http://schemas.openxmlformats.org/spreadsheetml/2006/main" xmlns:r="http://schemas.openxmlformats.org/officeDocument/2006/relationships">
  <dimension ref="A1:E10"/>
  <sheetViews>
    <sheetView zoomScaleSheetLayoutView="100" workbookViewId="0" topLeftCell="A1">
      <selection activeCell="K10" sqref="K10"/>
    </sheetView>
  </sheetViews>
  <sheetFormatPr defaultColWidth="6.875" defaultRowHeight="13.5"/>
  <cols>
    <col min="1" max="1" width="28.375" style="3" customWidth="1"/>
    <col min="2" max="2" width="13.75390625" style="3" customWidth="1"/>
    <col min="3" max="3" width="13.75390625" style="4" customWidth="1"/>
    <col min="4" max="4" width="13.75390625" style="5" customWidth="1"/>
    <col min="5" max="5" width="13.75390625" style="6" customWidth="1"/>
    <col min="6" max="16384" width="6.875" style="3" customWidth="1"/>
  </cols>
  <sheetData>
    <row r="1" spans="1:5" ht="40.5" customHeight="1">
      <c r="A1" s="7" t="s">
        <v>1861</v>
      </c>
      <c r="B1" s="7"/>
      <c r="C1" s="7"/>
      <c r="D1" s="7"/>
      <c r="E1" s="7"/>
    </row>
    <row r="2" spans="1:5" ht="18.75" customHeight="1">
      <c r="A2" s="8" t="s">
        <v>1862</v>
      </c>
      <c r="B2" s="8"/>
      <c r="D2" s="9" t="s">
        <v>1564</v>
      </c>
      <c r="E2" s="9"/>
    </row>
    <row r="3" spans="1:5" s="1" customFormat="1" ht="37.5" customHeight="1">
      <c r="A3" s="10" t="s">
        <v>1863</v>
      </c>
      <c r="B3" s="11" t="s">
        <v>1613</v>
      </c>
      <c r="C3" s="11" t="s">
        <v>1864</v>
      </c>
      <c r="D3" s="12" t="s">
        <v>1865</v>
      </c>
      <c r="E3" s="13" t="s">
        <v>1866</v>
      </c>
    </row>
    <row r="4" spans="1:5" s="2" customFormat="1" ht="37.5" customHeight="1">
      <c r="A4" s="14" t="s">
        <v>1867</v>
      </c>
      <c r="B4" s="15">
        <f>B5+B6+B7</f>
        <v>340</v>
      </c>
      <c r="C4" s="15">
        <f>C5+C6+C7</f>
        <v>353</v>
      </c>
      <c r="D4" s="16">
        <f aca="true" t="shared" si="0" ref="D4:D9">SUM(B4-C4)</f>
        <v>-13</v>
      </c>
      <c r="E4" s="17">
        <f>SUM(D4/C4)</f>
        <v>-0.036827195467422094</v>
      </c>
    </row>
    <row r="5" spans="1:5" s="2" customFormat="1" ht="37.5" customHeight="1">
      <c r="A5" s="18" t="s">
        <v>1868</v>
      </c>
      <c r="B5" s="19"/>
      <c r="C5" s="19"/>
      <c r="D5" s="16">
        <f t="shared" si="0"/>
        <v>0</v>
      </c>
      <c r="E5" s="17"/>
    </row>
    <row r="6" spans="1:5" s="2" customFormat="1" ht="37.5" customHeight="1">
      <c r="A6" s="18" t="s">
        <v>1869</v>
      </c>
      <c r="B6" s="20">
        <v>120</v>
      </c>
      <c r="C6" s="20">
        <v>127</v>
      </c>
      <c r="D6" s="16">
        <f t="shared" si="0"/>
        <v>-7</v>
      </c>
      <c r="E6" s="17">
        <f>SUM(D6/C6)</f>
        <v>-0.05511811023622047</v>
      </c>
    </row>
    <row r="7" spans="1:5" s="2" customFormat="1" ht="37.5" customHeight="1">
      <c r="A7" s="21" t="s">
        <v>1870</v>
      </c>
      <c r="B7" s="22">
        <v>220</v>
      </c>
      <c r="C7" s="22">
        <v>226</v>
      </c>
      <c r="D7" s="16">
        <f t="shared" si="0"/>
        <v>-6</v>
      </c>
      <c r="E7" s="17">
        <f>SUM(D7/C7)</f>
        <v>-0.02654867256637168</v>
      </c>
    </row>
    <row r="8" spans="1:5" s="2" customFormat="1" ht="37.5" customHeight="1">
      <c r="A8" s="18" t="s">
        <v>1871</v>
      </c>
      <c r="B8" s="19">
        <v>220</v>
      </c>
      <c r="C8" s="19">
        <v>226</v>
      </c>
      <c r="D8" s="16">
        <f t="shared" si="0"/>
        <v>-6</v>
      </c>
      <c r="E8" s="17">
        <f>SUM(D8/C8)</f>
        <v>-0.02654867256637168</v>
      </c>
    </row>
    <row r="9" spans="1:5" s="2" customFormat="1" ht="37.5" customHeight="1">
      <c r="A9" s="18" t="s">
        <v>1872</v>
      </c>
      <c r="B9" s="23"/>
      <c r="C9" s="20"/>
      <c r="D9" s="16">
        <f t="shared" si="0"/>
        <v>0</v>
      </c>
      <c r="E9" s="17"/>
    </row>
    <row r="10" spans="1:5" ht="138.75" customHeight="1">
      <c r="A10" s="24" t="s">
        <v>1873</v>
      </c>
      <c r="B10" s="24"/>
      <c r="C10" s="24"/>
      <c r="D10" s="24"/>
      <c r="E10" s="24"/>
    </row>
  </sheetData>
  <sheetProtection/>
  <mergeCells count="3">
    <mergeCell ref="A1:E1"/>
    <mergeCell ref="D2:E2"/>
    <mergeCell ref="A10:E10"/>
  </mergeCells>
  <printOptions/>
  <pageMargins left="0.9842519685039371" right="0.7480314960629921" top="0.9842519685039371" bottom="0.9842519685039371" header="0.5118110236220472" footer="0.5118110236220472"/>
  <pageSetup firstPageNumber="0" useFirstPageNumber="1" horizontalDpi="600" verticalDpi="600" orientation="portrait" paperSize="9"/>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7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114"/>
  <sheetViews>
    <sheetView workbookViewId="0" topLeftCell="A1">
      <selection activeCell="A1" sqref="A1:D115"/>
    </sheetView>
  </sheetViews>
  <sheetFormatPr defaultColWidth="8.875" defaultRowHeight="13.5"/>
  <cols>
    <col min="1" max="1" width="43.625" style="222" customWidth="1"/>
    <col min="2" max="4" width="14.625" style="222" customWidth="1"/>
    <col min="5" max="16384" width="9.00390625" style="222" bestFit="1" customWidth="1"/>
  </cols>
  <sheetData>
    <row r="1" spans="1:4" ht="36.75" customHeight="1">
      <c r="A1" s="73" t="s">
        <v>42</v>
      </c>
      <c r="B1" s="194"/>
      <c r="C1" s="194"/>
      <c r="D1" s="194"/>
    </row>
    <row r="2" spans="1:4" ht="22.5" customHeight="1">
      <c r="A2" s="93" t="s">
        <v>43</v>
      </c>
      <c r="B2"/>
      <c r="C2"/>
      <c r="D2" t="s">
        <v>44</v>
      </c>
    </row>
    <row r="3" spans="1:4" s="279" customFormat="1" ht="21" customHeight="1">
      <c r="A3" s="42" t="s">
        <v>45</v>
      </c>
      <c r="B3" s="75" t="s">
        <v>46</v>
      </c>
      <c r="C3" s="195" t="s">
        <v>47</v>
      </c>
      <c r="D3" s="196" t="s">
        <v>48</v>
      </c>
    </row>
    <row r="4" spans="1:4" ht="15">
      <c r="A4" s="197" t="s">
        <v>49</v>
      </c>
      <c r="B4" s="198">
        <v>54500</v>
      </c>
      <c r="C4" s="198">
        <f>SUM(C5,C22)</f>
        <v>38386</v>
      </c>
      <c r="D4" s="199">
        <f>SUM(C4/B4)</f>
        <v>0.7043302752293578</v>
      </c>
    </row>
    <row r="5" spans="1:4" ht="14.25">
      <c r="A5" s="132" t="s">
        <v>50</v>
      </c>
      <c r="B5" s="200">
        <v>36180</v>
      </c>
      <c r="C5" s="200">
        <f>SUM(C6:C21)</f>
        <v>25747</v>
      </c>
      <c r="D5" s="199">
        <f aca="true" t="shared" si="0" ref="D5:D68">SUM(C5/B5)</f>
        <v>0.7116362631288005</v>
      </c>
    </row>
    <row r="6" spans="1:4" ht="14.25">
      <c r="A6" s="132" t="s">
        <v>51</v>
      </c>
      <c r="B6" s="200">
        <v>12893</v>
      </c>
      <c r="C6" s="200">
        <v>10434</v>
      </c>
      <c r="D6" s="199">
        <f t="shared" si="0"/>
        <v>0.8092763515085706</v>
      </c>
    </row>
    <row r="7" spans="1:4" ht="14.25">
      <c r="A7" s="132" t="s">
        <v>52</v>
      </c>
      <c r="B7" s="200">
        <v>4712</v>
      </c>
      <c r="C7" s="200">
        <v>2826</v>
      </c>
      <c r="D7" s="199">
        <f t="shared" si="0"/>
        <v>0.5997453310696095</v>
      </c>
    </row>
    <row r="8" spans="1:4" ht="14.25">
      <c r="A8" s="132" t="s">
        <v>53</v>
      </c>
      <c r="B8" s="200"/>
      <c r="C8" s="200"/>
      <c r="D8" s="199" t="e">
        <f t="shared" si="0"/>
        <v>#DIV/0!</v>
      </c>
    </row>
    <row r="9" spans="1:4" ht="14.25">
      <c r="A9" s="132" t="s">
        <v>54</v>
      </c>
      <c r="B9" s="200">
        <v>992</v>
      </c>
      <c r="C9" s="200">
        <v>3425</v>
      </c>
      <c r="D9" s="199">
        <f t="shared" si="0"/>
        <v>3.4526209677419355</v>
      </c>
    </row>
    <row r="10" spans="1:4" ht="14.25">
      <c r="A10" s="132" t="s">
        <v>55</v>
      </c>
      <c r="B10" s="200">
        <v>76</v>
      </c>
      <c r="C10" s="200">
        <v>206</v>
      </c>
      <c r="D10" s="199">
        <f t="shared" si="0"/>
        <v>2.710526315789474</v>
      </c>
    </row>
    <row r="11" spans="1:4" ht="14.25">
      <c r="A11" s="132" t="s">
        <v>56</v>
      </c>
      <c r="B11" s="200">
        <v>1050</v>
      </c>
      <c r="C11" s="200">
        <v>945</v>
      </c>
      <c r="D11" s="199">
        <f t="shared" si="0"/>
        <v>0.9</v>
      </c>
    </row>
    <row r="12" spans="1:4" ht="14.25">
      <c r="A12" s="132" t="s">
        <v>57</v>
      </c>
      <c r="B12" s="200">
        <v>967</v>
      </c>
      <c r="C12" s="200">
        <v>529</v>
      </c>
      <c r="D12" s="199">
        <f t="shared" si="0"/>
        <v>0.5470527404343329</v>
      </c>
    </row>
    <row r="13" spans="1:4" ht="14.25">
      <c r="A13" s="132" t="s">
        <v>58</v>
      </c>
      <c r="B13" s="200">
        <v>480</v>
      </c>
      <c r="C13" s="200">
        <v>300</v>
      </c>
      <c r="D13" s="199">
        <f t="shared" si="0"/>
        <v>0.625</v>
      </c>
    </row>
    <row r="14" spans="1:4" ht="14.25">
      <c r="A14" s="132" t="s">
        <v>59</v>
      </c>
      <c r="B14" s="200">
        <v>1040</v>
      </c>
      <c r="C14" s="200">
        <v>353</v>
      </c>
      <c r="D14" s="199">
        <f t="shared" si="0"/>
        <v>0.33942307692307694</v>
      </c>
    </row>
    <row r="15" spans="1:4" ht="14.25">
      <c r="A15" s="132" t="s">
        <v>60</v>
      </c>
      <c r="B15" s="200">
        <v>2100</v>
      </c>
      <c r="C15" s="200">
        <v>592</v>
      </c>
      <c r="D15" s="199">
        <f t="shared" si="0"/>
        <v>0.2819047619047619</v>
      </c>
    </row>
    <row r="16" spans="1:4" ht="14.25">
      <c r="A16" s="132" t="s">
        <v>61</v>
      </c>
      <c r="B16" s="200">
        <v>460</v>
      </c>
      <c r="C16" s="200">
        <v>539</v>
      </c>
      <c r="D16" s="199">
        <f t="shared" si="0"/>
        <v>1.1717391304347826</v>
      </c>
    </row>
    <row r="17" spans="1:4" ht="14.25">
      <c r="A17" s="132" t="s">
        <v>62</v>
      </c>
      <c r="B17" s="200">
        <v>7020</v>
      </c>
      <c r="C17" s="200">
        <v>3010</v>
      </c>
      <c r="D17" s="199">
        <f t="shared" si="0"/>
        <v>0.4287749287749288</v>
      </c>
    </row>
    <row r="18" spans="1:4" ht="14.25">
      <c r="A18" s="132" t="s">
        <v>63</v>
      </c>
      <c r="B18" s="200">
        <v>3830</v>
      </c>
      <c r="C18" s="200">
        <v>2150</v>
      </c>
      <c r="D18" s="199">
        <f t="shared" si="0"/>
        <v>0.5613577023498695</v>
      </c>
    </row>
    <row r="19" spans="1:4" ht="14.25">
      <c r="A19" s="132" t="s">
        <v>64</v>
      </c>
      <c r="B19" s="200">
        <v>400</v>
      </c>
      <c r="C19" s="200">
        <v>364</v>
      </c>
      <c r="D19" s="199">
        <f t="shared" si="0"/>
        <v>0.91</v>
      </c>
    </row>
    <row r="20" spans="1:4" ht="14.25">
      <c r="A20" s="132" t="s">
        <v>65</v>
      </c>
      <c r="B20" s="200">
        <v>160</v>
      </c>
      <c r="C20" s="200">
        <v>74</v>
      </c>
      <c r="D20" s="199">
        <f t="shared" si="0"/>
        <v>0.4625</v>
      </c>
    </row>
    <row r="21" spans="1:4" ht="14.25">
      <c r="A21" s="132" t="s">
        <v>66</v>
      </c>
      <c r="B21" s="200"/>
      <c r="C21" s="200"/>
      <c r="D21" s="199"/>
    </row>
    <row r="22" spans="1:4" ht="14.25">
      <c r="A22" s="132" t="s">
        <v>67</v>
      </c>
      <c r="B22" s="200">
        <v>18320</v>
      </c>
      <c r="C22" s="200">
        <f>SUM(C23:C30)</f>
        <v>12639</v>
      </c>
      <c r="D22" s="199">
        <f t="shared" si="0"/>
        <v>0.6899017467248908</v>
      </c>
    </row>
    <row r="23" spans="1:4" ht="14.25">
      <c r="A23" s="132" t="s">
        <v>68</v>
      </c>
      <c r="B23" s="200">
        <v>1120</v>
      </c>
      <c r="C23" s="200">
        <v>940</v>
      </c>
      <c r="D23" s="199">
        <f t="shared" si="0"/>
        <v>0.8392857142857143</v>
      </c>
    </row>
    <row r="24" spans="1:4" ht="14.25">
      <c r="A24" s="132" t="s">
        <v>69</v>
      </c>
      <c r="B24" s="200">
        <v>3460</v>
      </c>
      <c r="C24" s="200">
        <v>2005</v>
      </c>
      <c r="D24" s="199">
        <f t="shared" si="0"/>
        <v>0.5794797687861272</v>
      </c>
    </row>
    <row r="25" spans="1:4" ht="14.25">
      <c r="A25" s="132" t="s">
        <v>70</v>
      </c>
      <c r="B25" s="200">
        <v>3860</v>
      </c>
      <c r="C25" s="200">
        <v>4130</v>
      </c>
      <c r="D25" s="199">
        <f t="shared" si="0"/>
        <v>1.0699481865284974</v>
      </c>
    </row>
    <row r="26" spans="1:4" ht="14.25">
      <c r="A26" s="132" t="s">
        <v>71</v>
      </c>
      <c r="B26" s="200"/>
      <c r="C26" s="200"/>
      <c r="D26" s="199" t="e">
        <f t="shared" si="0"/>
        <v>#DIV/0!</v>
      </c>
    </row>
    <row r="27" spans="1:4" ht="14.25">
      <c r="A27" s="132" t="s">
        <v>72</v>
      </c>
      <c r="B27" s="200">
        <v>8480</v>
      </c>
      <c r="C27" s="200">
        <v>4813</v>
      </c>
      <c r="D27" s="199">
        <f t="shared" si="0"/>
        <v>0.5675707547169812</v>
      </c>
    </row>
    <row r="28" spans="1:4" ht="14.25">
      <c r="A28" s="132" t="s">
        <v>73</v>
      </c>
      <c r="B28" s="200"/>
      <c r="C28" s="200"/>
      <c r="D28" s="199" t="e">
        <f t="shared" si="0"/>
        <v>#DIV/0!</v>
      </c>
    </row>
    <row r="29" spans="1:4" ht="14.25">
      <c r="A29" s="132" t="s">
        <v>74</v>
      </c>
      <c r="B29" s="314">
        <v>1400</v>
      </c>
      <c r="C29" s="202">
        <v>751</v>
      </c>
      <c r="D29" s="199">
        <f t="shared" si="0"/>
        <v>0.5364285714285715</v>
      </c>
    </row>
    <row r="30" spans="1:4" ht="14.25">
      <c r="A30" s="132" t="s">
        <v>75</v>
      </c>
      <c r="B30" s="202"/>
      <c r="C30" s="202"/>
      <c r="D30" s="199" t="e">
        <f t="shared" si="0"/>
        <v>#DIV/0!</v>
      </c>
    </row>
    <row r="31" spans="1:4" ht="15">
      <c r="A31" s="203" t="s">
        <v>76</v>
      </c>
      <c r="B31" s="315">
        <f>SUM(B32,B39,B75,B97,B103,B106)</f>
        <v>301624</v>
      </c>
      <c r="C31" s="204">
        <f>SUM(C32,C39,C75,C103,C106)</f>
        <v>447068</v>
      </c>
      <c r="D31" s="199">
        <f t="shared" si="0"/>
        <v>1.4822030077182187</v>
      </c>
    </row>
    <row r="32" spans="1:4" ht="14.25">
      <c r="A32" s="205" t="s">
        <v>77</v>
      </c>
      <c r="B32" s="181">
        <f>SUM(B33:B38)</f>
        <v>4945</v>
      </c>
      <c r="C32" s="181">
        <f>SUM(C33:C37)</f>
        <v>4945</v>
      </c>
      <c r="D32" s="199">
        <f t="shared" si="0"/>
        <v>1</v>
      </c>
    </row>
    <row r="33" spans="1:4" ht="14.25">
      <c r="A33" s="118" t="s">
        <v>78</v>
      </c>
      <c r="B33" s="181">
        <v>451</v>
      </c>
      <c r="C33" s="183">
        <v>451</v>
      </c>
      <c r="D33" s="199">
        <f t="shared" si="0"/>
        <v>1</v>
      </c>
    </row>
    <row r="34" spans="1:4" ht="14.25">
      <c r="A34" s="118" t="s">
        <v>79</v>
      </c>
      <c r="B34" s="181">
        <v>809</v>
      </c>
      <c r="C34" s="181">
        <v>809</v>
      </c>
      <c r="D34" s="199">
        <f t="shared" si="0"/>
        <v>1</v>
      </c>
    </row>
    <row r="35" spans="1:4" ht="14.25">
      <c r="A35" s="118" t="s">
        <v>80</v>
      </c>
      <c r="B35" s="181">
        <v>1404</v>
      </c>
      <c r="C35" s="181">
        <v>1404</v>
      </c>
      <c r="D35" s="199">
        <f t="shared" si="0"/>
        <v>1</v>
      </c>
    </row>
    <row r="36" spans="1:4" ht="14.25">
      <c r="A36" s="118" t="s">
        <v>81</v>
      </c>
      <c r="B36" s="181">
        <v>22</v>
      </c>
      <c r="C36" s="181">
        <v>22</v>
      </c>
      <c r="D36" s="199">
        <f t="shared" si="0"/>
        <v>1</v>
      </c>
    </row>
    <row r="37" spans="1:4" ht="14.25">
      <c r="A37" s="118" t="s">
        <v>82</v>
      </c>
      <c r="B37" s="181">
        <v>2259</v>
      </c>
      <c r="C37" s="181">
        <v>2259</v>
      </c>
      <c r="D37" s="199">
        <f t="shared" si="0"/>
        <v>1</v>
      </c>
    </row>
    <row r="38" spans="1:4" ht="15">
      <c r="A38" s="118" t="s">
        <v>83</v>
      </c>
      <c r="B38" s="183"/>
      <c r="C38" s="198"/>
      <c r="D38" s="199" t="e">
        <f t="shared" si="0"/>
        <v>#DIV/0!</v>
      </c>
    </row>
    <row r="39" spans="1:4" ht="14.25">
      <c r="A39" s="118" t="s">
        <v>84</v>
      </c>
      <c r="B39" s="206">
        <v>246479</v>
      </c>
      <c r="C39" s="206">
        <f>SUM(C40:C74)</f>
        <v>377401</v>
      </c>
      <c r="D39" s="199">
        <f t="shared" si="0"/>
        <v>1.5311689839702367</v>
      </c>
    </row>
    <row r="40" spans="1:4" ht="14.25">
      <c r="A40" s="118" t="s">
        <v>85</v>
      </c>
      <c r="B40" s="206">
        <v>90</v>
      </c>
      <c r="C40" s="183">
        <v>90</v>
      </c>
      <c r="D40" s="199">
        <f t="shared" si="0"/>
        <v>1</v>
      </c>
    </row>
    <row r="41" spans="1:4" ht="14.25">
      <c r="A41" s="163" t="s">
        <v>86</v>
      </c>
      <c r="B41" s="316">
        <v>6833</v>
      </c>
      <c r="C41" s="207">
        <v>39641</v>
      </c>
      <c r="D41" s="199">
        <f t="shared" si="0"/>
        <v>5.80140494658276</v>
      </c>
    </row>
    <row r="42" spans="1:4" ht="14.25">
      <c r="A42" s="208" t="s">
        <v>87</v>
      </c>
      <c r="B42" s="317">
        <v>52556</v>
      </c>
      <c r="C42" s="209">
        <v>71760</v>
      </c>
      <c r="D42" s="199">
        <f t="shared" si="0"/>
        <v>1.3654007154273538</v>
      </c>
    </row>
    <row r="43" spans="1:4" ht="14.25">
      <c r="A43" s="208" t="s">
        <v>88</v>
      </c>
      <c r="B43" s="317">
        <v>706</v>
      </c>
      <c r="C43" s="209">
        <v>26426</v>
      </c>
      <c r="D43" s="199">
        <f t="shared" si="0"/>
        <v>37.43059490084986</v>
      </c>
    </row>
    <row r="44" spans="1:4" ht="14.25">
      <c r="A44" s="208" t="s">
        <v>89</v>
      </c>
      <c r="B44" s="317"/>
      <c r="C44" s="209"/>
      <c r="D44" s="199" t="e">
        <f t="shared" si="0"/>
        <v>#DIV/0!</v>
      </c>
    </row>
    <row r="45" spans="1:4" ht="14.25">
      <c r="A45" s="208" t="s">
        <v>90</v>
      </c>
      <c r="B45" s="317"/>
      <c r="C45" s="209"/>
      <c r="D45" s="199" t="e">
        <f t="shared" si="0"/>
        <v>#DIV/0!</v>
      </c>
    </row>
    <row r="46" spans="1:4" ht="14.25">
      <c r="A46" s="208" t="s">
        <v>91</v>
      </c>
      <c r="B46" s="317"/>
      <c r="C46" s="209">
        <v>1114</v>
      </c>
      <c r="D46" s="199" t="e">
        <f t="shared" si="0"/>
        <v>#DIV/0!</v>
      </c>
    </row>
    <row r="47" spans="1:4" ht="14.25">
      <c r="A47" s="208" t="s">
        <v>92</v>
      </c>
      <c r="B47" s="317">
        <v>12538</v>
      </c>
      <c r="C47" s="209">
        <v>13879</v>
      </c>
      <c r="D47" s="199">
        <f t="shared" si="0"/>
        <v>1.1069548572340087</v>
      </c>
    </row>
    <row r="48" spans="1:4" ht="14.25">
      <c r="A48" s="208" t="s">
        <v>93</v>
      </c>
      <c r="B48" s="317">
        <v>30835</v>
      </c>
      <c r="C48" s="209">
        <v>33711</v>
      </c>
      <c r="D48" s="199">
        <f t="shared" si="0"/>
        <v>1.0932706340197826</v>
      </c>
    </row>
    <row r="49" spans="1:4" ht="14.25">
      <c r="A49" s="208" t="s">
        <v>94</v>
      </c>
      <c r="B49" s="317"/>
      <c r="C49" s="209">
        <v>2896</v>
      </c>
      <c r="D49" s="199" t="e">
        <f t="shared" si="0"/>
        <v>#DIV/0!</v>
      </c>
    </row>
    <row r="50" spans="1:4" ht="14.25">
      <c r="A50" s="208" t="s">
        <v>95</v>
      </c>
      <c r="B50" s="317"/>
      <c r="C50" s="209">
        <v>135</v>
      </c>
      <c r="D50" s="199" t="e">
        <f t="shared" si="0"/>
        <v>#DIV/0!</v>
      </c>
    </row>
    <row r="51" spans="1:4" ht="14.25">
      <c r="A51" s="208" t="s">
        <v>96</v>
      </c>
      <c r="B51" s="210"/>
      <c r="C51" s="209"/>
      <c r="D51" s="199" t="e">
        <f t="shared" si="0"/>
        <v>#DIV/0!</v>
      </c>
    </row>
    <row r="52" spans="1:4" ht="14.25">
      <c r="A52" s="208" t="s">
        <v>97</v>
      </c>
      <c r="B52" s="210">
        <v>23900</v>
      </c>
      <c r="C52" s="209">
        <v>31715</v>
      </c>
      <c r="D52" s="199">
        <f t="shared" si="0"/>
        <v>1.3269874476987447</v>
      </c>
    </row>
    <row r="53" spans="1:4" ht="15">
      <c r="A53" s="211" t="s">
        <v>98</v>
      </c>
      <c r="B53" s="210"/>
      <c r="C53" s="198"/>
      <c r="D53" s="199" t="e">
        <f t="shared" si="0"/>
        <v>#DIV/0!</v>
      </c>
    </row>
    <row r="54" spans="1:4" ht="15">
      <c r="A54" s="211" t="s">
        <v>99</v>
      </c>
      <c r="B54" s="210"/>
      <c r="C54" s="198"/>
      <c r="D54" s="199" t="e">
        <f t="shared" si="0"/>
        <v>#DIV/0!</v>
      </c>
    </row>
    <row r="55" spans="1:4" ht="15">
      <c r="A55" s="211" t="s">
        <v>100</v>
      </c>
      <c r="B55" s="210"/>
      <c r="C55" s="198"/>
      <c r="D55" s="199" t="e">
        <f t="shared" si="0"/>
        <v>#DIV/0!</v>
      </c>
    </row>
    <row r="56" spans="1:4" ht="14.25">
      <c r="A56" s="211" t="s">
        <v>101</v>
      </c>
      <c r="B56" s="210">
        <v>2000</v>
      </c>
      <c r="C56" s="212">
        <v>2334</v>
      </c>
      <c r="D56" s="199">
        <f t="shared" si="0"/>
        <v>1.167</v>
      </c>
    </row>
    <row r="57" spans="1:4" ht="14.25">
      <c r="A57" s="211" t="s">
        <v>102</v>
      </c>
      <c r="B57" s="210">
        <v>16880</v>
      </c>
      <c r="C57" s="212">
        <v>19081</v>
      </c>
      <c r="D57" s="199">
        <f t="shared" si="0"/>
        <v>1.1303909952606634</v>
      </c>
    </row>
    <row r="58" spans="1:4" ht="14.25">
      <c r="A58" s="211" t="s">
        <v>103</v>
      </c>
      <c r="B58" s="210"/>
      <c r="C58" s="212">
        <v>35</v>
      </c>
      <c r="D58" s="199" t="e">
        <f t="shared" si="0"/>
        <v>#DIV/0!</v>
      </c>
    </row>
    <row r="59" spans="1:4" ht="28.5">
      <c r="A59" s="211" t="s">
        <v>104</v>
      </c>
      <c r="B59" s="210"/>
      <c r="C59" s="212">
        <v>860</v>
      </c>
      <c r="D59" s="199" t="e">
        <f t="shared" si="0"/>
        <v>#DIV/0!</v>
      </c>
    </row>
    <row r="60" spans="1:4" ht="28.5">
      <c r="A60" s="211" t="s">
        <v>105</v>
      </c>
      <c r="B60" s="210">
        <v>38341</v>
      </c>
      <c r="C60" s="212">
        <v>46780</v>
      </c>
      <c r="D60" s="199">
        <f t="shared" si="0"/>
        <v>1.2201038053258912</v>
      </c>
    </row>
    <row r="61" spans="1:4" ht="14.25">
      <c r="A61" s="211" t="s">
        <v>106</v>
      </c>
      <c r="B61" s="210">
        <v>30150</v>
      </c>
      <c r="C61" s="212">
        <v>31603</v>
      </c>
      <c r="D61" s="199">
        <f t="shared" si="0"/>
        <v>1.0481923714759536</v>
      </c>
    </row>
    <row r="62" spans="1:4" ht="14.25">
      <c r="A62" s="211" t="s">
        <v>107</v>
      </c>
      <c r="B62" s="210"/>
      <c r="C62" s="212">
        <v>1674</v>
      </c>
      <c r="D62" s="199" t="e">
        <f t="shared" si="0"/>
        <v>#DIV/0!</v>
      </c>
    </row>
    <row r="63" spans="1:4" ht="14.25">
      <c r="A63" s="211" t="s">
        <v>108</v>
      </c>
      <c r="B63" s="210"/>
      <c r="C63" s="212"/>
      <c r="D63" s="199" t="e">
        <f t="shared" si="0"/>
        <v>#DIV/0!</v>
      </c>
    </row>
    <row r="64" spans="1:4" ht="14.25">
      <c r="A64" s="211" t="s">
        <v>109</v>
      </c>
      <c r="B64" s="210">
        <v>18290</v>
      </c>
      <c r="C64" s="212">
        <v>23931</v>
      </c>
      <c r="D64" s="199">
        <f t="shared" si="0"/>
        <v>1.308419901585566</v>
      </c>
    </row>
    <row r="65" spans="1:4" ht="14.25">
      <c r="A65" s="211" t="s">
        <v>110</v>
      </c>
      <c r="B65" s="210">
        <v>8811</v>
      </c>
      <c r="C65" s="212">
        <v>17359</v>
      </c>
      <c r="D65" s="199">
        <f t="shared" si="0"/>
        <v>1.9701509476790375</v>
      </c>
    </row>
    <row r="66" spans="1:4" ht="28.5">
      <c r="A66" s="211" t="s">
        <v>111</v>
      </c>
      <c r="B66" s="210"/>
      <c r="C66" s="198"/>
      <c r="D66" s="199" t="e">
        <f t="shared" si="0"/>
        <v>#DIV/0!</v>
      </c>
    </row>
    <row r="67" spans="1:4" ht="15">
      <c r="A67" s="211" t="s">
        <v>112</v>
      </c>
      <c r="B67" s="210"/>
      <c r="C67" s="198"/>
      <c r="D67" s="199" t="e">
        <f t="shared" si="0"/>
        <v>#DIV/0!</v>
      </c>
    </row>
    <row r="68" spans="1:4" ht="15">
      <c r="A68" s="211" t="s">
        <v>113</v>
      </c>
      <c r="B68" s="210"/>
      <c r="C68" s="198"/>
      <c r="D68" s="199" t="e">
        <f t="shared" si="0"/>
        <v>#DIV/0!</v>
      </c>
    </row>
    <row r="69" spans="1:4" ht="28.5">
      <c r="A69" s="211" t="s">
        <v>114</v>
      </c>
      <c r="B69" s="210"/>
      <c r="C69" s="198"/>
      <c r="D69" s="199" t="e">
        <f aca="true" t="shared" si="1" ref="D69:D114">SUM(C69/B69)</f>
        <v>#DIV/0!</v>
      </c>
    </row>
    <row r="70" spans="1:4" ht="14.25">
      <c r="A70" s="211" t="s">
        <v>115</v>
      </c>
      <c r="B70" s="210">
        <v>4549</v>
      </c>
      <c r="C70" s="212">
        <v>8272</v>
      </c>
      <c r="D70" s="199">
        <f t="shared" si="1"/>
        <v>1.8184216311277204</v>
      </c>
    </row>
    <row r="71" spans="1:4" ht="14.25">
      <c r="A71" s="211" t="s">
        <v>116</v>
      </c>
      <c r="B71" s="210"/>
      <c r="C71" s="212">
        <v>151</v>
      </c>
      <c r="D71" s="199" t="e">
        <f t="shared" si="1"/>
        <v>#DIV/0!</v>
      </c>
    </row>
    <row r="72" spans="1:4" ht="28.5">
      <c r="A72" s="211" t="s">
        <v>117</v>
      </c>
      <c r="B72" s="210"/>
      <c r="C72" s="212">
        <v>1750</v>
      </c>
      <c r="D72" s="199" t="e">
        <f t="shared" si="1"/>
        <v>#DIV/0!</v>
      </c>
    </row>
    <row r="73" spans="1:4" ht="14.25">
      <c r="A73" s="211" t="s">
        <v>118</v>
      </c>
      <c r="B73" s="210"/>
      <c r="C73" s="212"/>
      <c r="D73" s="199" t="e">
        <f t="shared" si="1"/>
        <v>#DIV/0!</v>
      </c>
    </row>
    <row r="74" spans="1:4" ht="14.25">
      <c r="A74" s="208" t="s">
        <v>119</v>
      </c>
      <c r="B74" s="210"/>
      <c r="C74" s="209">
        <v>2204</v>
      </c>
      <c r="D74" s="199" t="e">
        <f t="shared" si="1"/>
        <v>#DIV/0!</v>
      </c>
    </row>
    <row r="75" spans="1:4" ht="14.25">
      <c r="A75" s="208" t="s">
        <v>120</v>
      </c>
      <c r="B75" s="210">
        <v>31500</v>
      </c>
      <c r="C75" s="210">
        <f>SUM(C76:C96)</f>
        <v>41448</v>
      </c>
      <c r="D75" s="199">
        <f t="shared" si="1"/>
        <v>1.3158095238095238</v>
      </c>
    </row>
    <row r="76" spans="1:4" ht="14.25">
      <c r="A76" s="208" t="s">
        <v>121</v>
      </c>
      <c r="B76" s="181">
        <v>260</v>
      </c>
      <c r="C76" s="213">
        <v>169</v>
      </c>
      <c r="D76" s="199">
        <f t="shared" si="1"/>
        <v>0.65</v>
      </c>
    </row>
    <row r="77" spans="1:4" ht="14.25">
      <c r="A77" s="208" t="s">
        <v>122</v>
      </c>
      <c r="B77" s="181"/>
      <c r="C77" s="213"/>
      <c r="D77" s="199" t="e">
        <f t="shared" si="1"/>
        <v>#DIV/0!</v>
      </c>
    </row>
    <row r="78" spans="1:4" ht="14.25">
      <c r="A78" s="208" t="s">
        <v>123</v>
      </c>
      <c r="B78" s="181"/>
      <c r="C78" s="183">
        <v>3</v>
      </c>
      <c r="D78" s="199" t="e">
        <f t="shared" si="1"/>
        <v>#DIV/0!</v>
      </c>
    </row>
    <row r="79" spans="1:4" ht="14.25">
      <c r="A79" s="208" t="s">
        <v>124</v>
      </c>
      <c r="B79" s="181">
        <v>1000</v>
      </c>
      <c r="C79" s="183"/>
      <c r="D79" s="199">
        <f t="shared" si="1"/>
        <v>0</v>
      </c>
    </row>
    <row r="80" spans="1:4" ht="14.25">
      <c r="A80" s="208" t="s">
        <v>125</v>
      </c>
      <c r="B80" s="181">
        <v>1000</v>
      </c>
      <c r="C80" s="214">
        <v>917</v>
      </c>
      <c r="D80" s="199">
        <f t="shared" si="1"/>
        <v>0.917</v>
      </c>
    </row>
    <row r="81" spans="1:4" ht="14.25">
      <c r="A81" s="208" t="s">
        <v>126</v>
      </c>
      <c r="B81" s="181">
        <v>530</v>
      </c>
      <c r="C81" s="183">
        <v>611</v>
      </c>
      <c r="D81" s="199">
        <f t="shared" si="1"/>
        <v>1.1528301886792454</v>
      </c>
    </row>
    <row r="82" spans="1:4" ht="14.25">
      <c r="A82" s="208" t="s">
        <v>127</v>
      </c>
      <c r="B82" s="181">
        <v>180</v>
      </c>
      <c r="C82" s="183">
        <v>97</v>
      </c>
      <c r="D82" s="199">
        <f t="shared" si="1"/>
        <v>0.5388888888888889</v>
      </c>
    </row>
    <row r="83" spans="1:4" ht="14.25">
      <c r="A83" s="208" t="s">
        <v>128</v>
      </c>
      <c r="B83" s="181">
        <v>400</v>
      </c>
      <c r="C83" s="183">
        <v>1613</v>
      </c>
      <c r="D83" s="199">
        <f t="shared" si="1"/>
        <v>4.0325</v>
      </c>
    </row>
    <row r="84" spans="1:4" ht="14.25">
      <c r="A84" s="208" t="s">
        <v>129</v>
      </c>
      <c r="B84" s="181">
        <v>337</v>
      </c>
      <c r="C84" s="215">
        <v>1283</v>
      </c>
      <c r="D84" s="199">
        <f t="shared" si="1"/>
        <v>3.807121661721068</v>
      </c>
    </row>
    <row r="85" spans="1:4" ht="14.25">
      <c r="A85" s="208" t="s">
        <v>130</v>
      </c>
      <c r="B85" s="181">
        <v>5000</v>
      </c>
      <c r="C85" s="183">
        <v>4331</v>
      </c>
      <c r="D85" s="199">
        <f t="shared" si="1"/>
        <v>0.8662</v>
      </c>
    </row>
    <row r="86" spans="1:4" ht="14.25">
      <c r="A86" s="208" t="s">
        <v>131</v>
      </c>
      <c r="B86" s="181"/>
      <c r="C86" s="183">
        <v>1698</v>
      </c>
      <c r="D86" s="199" t="e">
        <f t="shared" si="1"/>
        <v>#DIV/0!</v>
      </c>
    </row>
    <row r="87" spans="1:4" ht="14.25">
      <c r="A87" s="208" t="s">
        <v>132</v>
      </c>
      <c r="B87" s="181">
        <v>9700</v>
      </c>
      <c r="C87" s="183">
        <v>22553</v>
      </c>
      <c r="D87" s="199">
        <f t="shared" si="1"/>
        <v>2.3250515463917525</v>
      </c>
    </row>
    <row r="88" spans="1:4" ht="14.25">
      <c r="A88" s="208" t="s">
        <v>133</v>
      </c>
      <c r="B88" s="181"/>
      <c r="C88" s="183"/>
      <c r="D88" s="199" t="e">
        <f t="shared" si="1"/>
        <v>#DIV/0!</v>
      </c>
    </row>
    <row r="89" spans="1:4" ht="14.25">
      <c r="A89" s="208" t="s">
        <v>134</v>
      </c>
      <c r="B89" s="181"/>
      <c r="C89" s="183">
        <v>160</v>
      </c>
      <c r="D89" s="199" t="e">
        <f t="shared" si="1"/>
        <v>#DIV/0!</v>
      </c>
    </row>
    <row r="90" spans="1:4" ht="14.25">
      <c r="A90" s="208" t="s">
        <v>135</v>
      </c>
      <c r="B90" s="181"/>
      <c r="C90" s="183">
        <v>135</v>
      </c>
      <c r="D90" s="199" t="e">
        <f t="shared" si="1"/>
        <v>#DIV/0!</v>
      </c>
    </row>
    <row r="91" spans="1:4" ht="14.25">
      <c r="A91" s="208" t="s">
        <v>136</v>
      </c>
      <c r="B91" s="181"/>
      <c r="C91" s="183"/>
      <c r="D91" s="199" t="e">
        <f t="shared" si="1"/>
        <v>#DIV/0!</v>
      </c>
    </row>
    <row r="92" spans="1:4" ht="14.25">
      <c r="A92" s="208" t="s">
        <v>137</v>
      </c>
      <c r="B92" s="181">
        <v>100</v>
      </c>
      <c r="C92" s="183">
        <v>20</v>
      </c>
      <c r="D92" s="199">
        <f t="shared" si="1"/>
        <v>0.2</v>
      </c>
    </row>
    <row r="93" spans="1:4" ht="14.25">
      <c r="A93" s="208" t="s">
        <v>138</v>
      </c>
      <c r="B93" s="181">
        <v>8000</v>
      </c>
      <c r="C93" s="183">
        <v>5094</v>
      </c>
      <c r="D93" s="199">
        <f t="shared" si="1"/>
        <v>0.63675</v>
      </c>
    </row>
    <row r="94" spans="1:4" ht="14.25">
      <c r="A94" s="208" t="s">
        <v>139</v>
      </c>
      <c r="B94" s="181"/>
      <c r="C94" s="183">
        <v>505</v>
      </c>
      <c r="D94" s="199" t="e">
        <f t="shared" si="1"/>
        <v>#DIV/0!</v>
      </c>
    </row>
    <row r="95" spans="1:4" ht="14.25">
      <c r="A95" s="208" t="s">
        <v>140</v>
      </c>
      <c r="B95" s="181">
        <v>4993</v>
      </c>
      <c r="C95" s="183">
        <v>2259</v>
      </c>
      <c r="D95" s="199">
        <f t="shared" si="1"/>
        <v>0.45243340676947724</v>
      </c>
    </row>
    <row r="96" spans="1:4" ht="14.25">
      <c r="A96" s="217" t="s">
        <v>141</v>
      </c>
      <c r="B96" s="181"/>
      <c r="C96" s="183"/>
      <c r="D96" s="199" t="e">
        <f t="shared" si="1"/>
        <v>#DIV/0!</v>
      </c>
    </row>
    <row r="97" spans="1:4" ht="15">
      <c r="A97" s="218" t="s">
        <v>142</v>
      </c>
      <c r="B97" s="219"/>
      <c r="C97" s="219"/>
      <c r="D97" s="199" t="e">
        <f t="shared" si="1"/>
        <v>#DIV/0!</v>
      </c>
    </row>
    <row r="98" spans="1:4" ht="15">
      <c r="A98" s="218" t="s">
        <v>143</v>
      </c>
      <c r="B98" s="318"/>
      <c r="C98" s="220"/>
      <c r="D98" s="199" t="e">
        <f t="shared" si="1"/>
        <v>#DIV/0!</v>
      </c>
    </row>
    <row r="99" spans="1:4" ht="15">
      <c r="A99" s="218" t="s">
        <v>144</v>
      </c>
      <c r="B99" s="219"/>
      <c r="C99" s="219"/>
      <c r="D99" s="199" t="e">
        <f t="shared" si="1"/>
        <v>#DIV/0!</v>
      </c>
    </row>
    <row r="100" spans="1:4" ht="15">
      <c r="A100" s="218" t="s">
        <v>145</v>
      </c>
      <c r="B100" s="318"/>
      <c r="C100" s="220"/>
      <c r="D100" s="199" t="e">
        <f t="shared" si="1"/>
        <v>#DIV/0!</v>
      </c>
    </row>
    <row r="101" spans="1:4" ht="15">
      <c r="A101" s="218" t="s">
        <v>146</v>
      </c>
      <c r="B101" s="219"/>
      <c r="C101" s="219"/>
      <c r="D101" s="199" t="e">
        <f t="shared" si="1"/>
        <v>#DIV/0!</v>
      </c>
    </row>
    <row r="102" spans="1:4" ht="15">
      <c r="A102" s="218" t="s">
        <v>147</v>
      </c>
      <c r="B102" s="219"/>
      <c r="C102" s="219"/>
      <c r="D102" s="199" t="e">
        <f t="shared" si="1"/>
        <v>#DIV/0!</v>
      </c>
    </row>
    <row r="103" spans="1:4" ht="15">
      <c r="A103" s="218" t="s">
        <v>148</v>
      </c>
      <c r="B103" s="219"/>
      <c r="C103" s="219">
        <v>3106</v>
      </c>
      <c r="D103" s="199" t="e">
        <f t="shared" si="1"/>
        <v>#DIV/0!</v>
      </c>
    </row>
    <row r="104" spans="1:4" ht="15">
      <c r="A104" s="218" t="s">
        <v>149</v>
      </c>
      <c r="B104" s="219"/>
      <c r="C104" s="219"/>
      <c r="D104" s="199" t="e">
        <f t="shared" si="1"/>
        <v>#DIV/0!</v>
      </c>
    </row>
    <row r="105" spans="1:4" ht="15">
      <c r="A105" s="218" t="s">
        <v>150</v>
      </c>
      <c r="B105" s="219"/>
      <c r="C105" s="219">
        <v>3106</v>
      </c>
      <c r="D105" s="199" t="e">
        <f t="shared" si="1"/>
        <v>#DIV/0!</v>
      </c>
    </row>
    <row r="106" spans="1:4" ht="15">
      <c r="A106" s="218" t="s">
        <v>151</v>
      </c>
      <c r="B106" s="219">
        <v>18700</v>
      </c>
      <c r="C106" s="219">
        <v>20168</v>
      </c>
      <c r="D106" s="199">
        <f t="shared" si="1"/>
        <v>1.0785026737967915</v>
      </c>
    </row>
    <row r="107" spans="1:4" ht="15">
      <c r="A107" s="218" t="s">
        <v>152</v>
      </c>
      <c r="B107" s="219"/>
      <c r="C107" s="219">
        <v>10300</v>
      </c>
      <c r="D107" s="199" t="e">
        <f t="shared" si="1"/>
        <v>#DIV/0!</v>
      </c>
    </row>
    <row r="108" spans="1:4" ht="15">
      <c r="A108" s="218"/>
      <c r="B108" s="219"/>
      <c r="C108" s="219"/>
      <c r="D108" s="199" t="e">
        <f t="shared" si="1"/>
        <v>#DIV/0!</v>
      </c>
    </row>
    <row r="109" spans="1:4" ht="15">
      <c r="A109" s="218" t="s">
        <v>153</v>
      </c>
      <c r="B109" s="219">
        <v>73876</v>
      </c>
      <c r="C109" s="219">
        <v>90568</v>
      </c>
      <c r="D109" s="199">
        <f t="shared" si="1"/>
        <v>1.2259461800855487</v>
      </c>
    </row>
    <row r="110" spans="1:4" ht="15">
      <c r="A110" s="218" t="s">
        <v>154</v>
      </c>
      <c r="B110" s="219">
        <v>73876</v>
      </c>
      <c r="C110" s="219">
        <v>90568</v>
      </c>
      <c r="D110" s="199">
        <f t="shared" si="1"/>
        <v>1.2259461800855487</v>
      </c>
    </row>
    <row r="111" spans="1:4" ht="15">
      <c r="A111" s="218" t="s">
        <v>155</v>
      </c>
      <c r="B111" s="219"/>
      <c r="C111" s="219">
        <v>90568</v>
      </c>
      <c r="D111" s="199" t="e">
        <f t="shared" si="1"/>
        <v>#DIV/0!</v>
      </c>
    </row>
    <row r="112" spans="1:4" ht="15">
      <c r="A112" s="218" t="s">
        <v>156</v>
      </c>
      <c r="B112" s="219">
        <v>73876</v>
      </c>
      <c r="C112" s="219">
        <v>90568</v>
      </c>
      <c r="D112" s="199">
        <f t="shared" si="1"/>
        <v>1.2259461800855487</v>
      </c>
    </row>
    <row r="113" spans="1:4" ht="15">
      <c r="A113" s="197" t="s">
        <v>157</v>
      </c>
      <c r="B113" s="219"/>
      <c r="C113" s="219"/>
      <c r="D113" s="199" t="e">
        <f t="shared" si="1"/>
        <v>#DIV/0!</v>
      </c>
    </row>
    <row r="114" spans="1:4" ht="15">
      <c r="A114" s="221" t="s">
        <v>158</v>
      </c>
      <c r="B114" s="219">
        <f>SUM(B4,B31,B109)</f>
        <v>430000</v>
      </c>
      <c r="C114" s="219">
        <f>SUM(C4,C31,C109)</f>
        <v>576022</v>
      </c>
      <c r="D114" s="199">
        <f t="shared" si="1"/>
        <v>1.3395860465116278</v>
      </c>
    </row>
  </sheetData>
  <sheetProtection/>
  <protectedRanges>
    <protectedRange password="CC35" sqref="C70:C73 C56:C65" name="区域1_1"/>
  </protectedRanges>
  <mergeCells count="1">
    <mergeCell ref="A1:D1"/>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D1273"/>
  <sheetViews>
    <sheetView workbookViewId="0" topLeftCell="A1">
      <selection activeCell="A2" sqref="A2:IV2"/>
    </sheetView>
  </sheetViews>
  <sheetFormatPr defaultColWidth="8.875" defaultRowHeight="13.5"/>
  <cols>
    <col min="1" max="1" width="35.50390625" style="302" bestFit="1" customWidth="1"/>
    <col min="2" max="3" width="13.375" style="302" customWidth="1"/>
    <col min="4" max="4" width="13.375" style="303" customWidth="1"/>
    <col min="5" max="16384" width="9.00390625" style="302" bestFit="1" customWidth="1"/>
  </cols>
  <sheetData>
    <row r="1" spans="1:4" ht="36.75" customHeight="1">
      <c r="A1" s="304" t="s">
        <v>159</v>
      </c>
      <c r="B1" s="304"/>
      <c r="C1" s="304"/>
      <c r="D1" s="304"/>
    </row>
    <row r="2" spans="1:4" s="222" customFormat="1" ht="22.5" customHeight="1">
      <c r="A2" s="93" t="s">
        <v>160</v>
      </c>
      <c r="B2"/>
      <c r="C2"/>
      <c r="D2" t="s">
        <v>44</v>
      </c>
    </row>
    <row r="3" spans="1:4" s="301" customFormat="1" ht="15">
      <c r="A3" s="155" t="s">
        <v>45</v>
      </c>
      <c r="B3" s="117" t="s">
        <v>46</v>
      </c>
      <c r="C3" s="305" t="s">
        <v>47</v>
      </c>
      <c r="D3" s="306" t="s">
        <v>161</v>
      </c>
    </row>
    <row r="4" spans="1:4" ht="14.25">
      <c r="A4" s="117" t="s">
        <v>162</v>
      </c>
      <c r="B4" s="307">
        <v>25119</v>
      </c>
      <c r="C4" s="117">
        <f>SUM(C5:C247)/2</f>
        <v>47022</v>
      </c>
      <c r="D4" s="308">
        <f>C4/B4</f>
        <v>1.8719694255344559</v>
      </c>
    </row>
    <row r="5" spans="1:4" ht="14.25">
      <c r="A5" s="157" t="s">
        <v>163</v>
      </c>
      <c r="B5" s="309">
        <v>495</v>
      </c>
      <c r="C5" s="117">
        <f>SUM(C6:C16)</f>
        <v>495</v>
      </c>
      <c r="D5" s="308">
        <f>C5/B5</f>
        <v>1</v>
      </c>
    </row>
    <row r="6" spans="1:4" ht="14.25">
      <c r="A6" s="157" t="s">
        <v>164</v>
      </c>
      <c r="B6" s="309">
        <v>411</v>
      </c>
      <c r="C6" s="158">
        <v>430</v>
      </c>
      <c r="D6" s="308">
        <f>C6/B6</f>
        <v>1.0462287104622872</v>
      </c>
    </row>
    <row r="7" spans="1:4" ht="14.25">
      <c r="A7" s="157" t="s">
        <v>165</v>
      </c>
      <c r="B7" s="310">
        <v>0</v>
      </c>
      <c r="C7" s="158">
        <v>0</v>
      </c>
      <c r="D7" s="308" t="e">
        <f aca="true" t="shared" si="0" ref="D7:D70">C7/B7</f>
        <v>#DIV/0!</v>
      </c>
    </row>
    <row r="8" spans="1:4" ht="14.25">
      <c r="A8" s="159" t="s">
        <v>166</v>
      </c>
      <c r="B8" s="310">
        <v>0</v>
      </c>
      <c r="C8" s="158">
        <v>0</v>
      </c>
      <c r="D8" s="308" t="e">
        <f t="shared" si="0"/>
        <v>#DIV/0!</v>
      </c>
    </row>
    <row r="9" spans="1:4" ht="14.25">
      <c r="A9" s="159" t="s">
        <v>167</v>
      </c>
      <c r="B9" s="310">
        <v>39</v>
      </c>
      <c r="C9" s="158">
        <v>0</v>
      </c>
      <c r="D9" s="308">
        <f t="shared" si="0"/>
        <v>0</v>
      </c>
    </row>
    <row r="10" spans="1:4" ht="14.25">
      <c r="A10" s="159" t="s">
        <v>168</v>
      </c>
      <c r="B10" s="310">
        <v>0</v>
      </c>
      <c r="C10" s="158">
        <v>0</v>
      </c>
      <c r="D10" s="308" t="e">
        <f t="shared" si="0"/>
        <v>#DIV/0!</v>
      </c>
    </row>
    <row r="11" spans="1:4" ht="14.25">
      <c r="A11" s="117" t="s">
        <v>169</v>
      </c>
      <c r="B11" s="310">
        <v>0</v>
      </c>
      <c r="C11" s="158">
        <v>0</v>
      </c>
      <c r="D11" s="308" t="e">
        <f t="shared" si="0"/>
        <v>#DIV/0!</v>
      </c>
    </row>
    <row r="12" spans="1:4" ht="14.25">
      <c r="A12" s="117" t="s">
        <v>170</v>
      </c>
      <c r="B12" s="309">
        <v>0</v>
      </c>
      <c r="C12" s="158">
        <v>0</v>
      </c>
      <c r="D12" s="308" t="e">
        <f t="shared" si="0"/>
        <v>#DIV/0!</v>
      </c>
    </row>
    <row r="13" spans="1:4" ht="14.25">
      <c r="A13" s="117" t="s">
        <v>171</v>
      </c>
      <c r="B13" s="310">
        <v>40</v>
      </c>
      <c r="C13" s="158">
        <v>40</v>
      </c>
      <c r="D13" s="308">
        <f t="shared" si="0"/>
        <v>1</v>
      </c>
    </row>
    <row r="14" spans="1:4" ht="14.25">
      <c r="A14" s="117" t="s">
        <v>172</v>
      </c>
      <c r="B14" s="310">
        <v>0</v>
      </c>
      <c r="C14" s="158">
        <v>0</v>
      </c>
      <c r="D14" s="308" t="e">
        <f t="shared" si="0"/>
        <v>#DIV/0!</v>
      </c>
    </row>
    <row r="15" spans="1:4" ht="14.25">
      <c r="A15" s="117" t="s">
        <v>173</v>
      </c>
      <c r="B15" s="310">
        <v>0</v>
      </c>
      <c r="C15" s="158">
        <v>0</v>
      </c>
      <c r="D15" s="308" t="e">
        <f t="shared" si="0"/>
        <v>#DIV/0!</v>
      </c>
    </row>
    <row r="16" spans="1:4" ht="14.25">
      <c r="A16" s="117" t="s">
        <v>174</v>
      </c>
      <c r="B16" s="309">
        <v>5</v>
      </c>
      <c r="C16" s="158">
        <v>25</v>
      </c>
      <c r="D16" s="308">
        <f t="shared" si="0"/>
        <v>5</v>
      </c>
    </row>
    <row r="17" spans="1:4" ht="14.25">
      <c r="A17" s="157" t="s">
        <v>175</v>
      </c>
      <c r="B17" s="310">
        <v>393</v>
      </c>
      <c r="C17" s="117">
        <f>SUM(C18:C25)</f>
        <v>445</v>
      </c>
      <c r="D17" s="308">
        <f t="shared" si="0"/>
        <v>1.1323155216284988</v>
      </c>
    </row>
    <row r="18" spans="1:4" ht="14.25">
      <c r="A18" s="157" t="s">
        <v>164</v>
      </c>
      <c r="B18" s="310">
        <v>311</v>
      </c>
      <c r="C18" s="158">
        <v>350</v>
      </c>
      <c r="D18" s="308">
        <f t="shared" si="0"/>
        <v>1.1254019292604502</v>
      </c>
    </row>
    <row r="19" spans="1:4" ht="14.25">
      <c r="A19" s="157" t="s">
        <v>165</v>
      </c>
      <c r="B19" s="310">
        <v>0</v>
      </c>
      <c r="C19" s="158">
        <v>0</v>
      </c>
      <c r="D19" s="308" t="e">
        <f t="shared" si="0"/>
        <v>#DIV/0!</v>
      </c>
    </row>
    <row r="20" spans="1:4" ht="14.25">
      <c r="A20" s="159" t="s">
        <v>166</v>
      </c>
      <c r="B20" s="310">
        <v>0</v>
      </c>
      <c r="C20" s="158">
        <v>0</v>
      </c>
      <c r="D20" s="308" t="e">
        <f t="shared" si="0"/>
        <v>#DIV/0!</v>
      </c>
    </row>
    <row r="21" spans="1:4" ht="14.25">
      <c r="A21" s="159" t="s">
        <v>176</v>
      </c>
      <c r="B21" s="310">
        <v>36</v>
      </c>
      <c r="C21" s="158">
        <v>0</v>
      </c>
      <c r="D21" s="308">
        <f t="shared" si="0"/>
        <v>0</v>
      </c>
    </row>
    <row r="22" spans="1:4" ht="14.25">
      <c r="A22" s="159" t="s">
        <v>177</v>
      </c>
      <c r="B22" s="310">
        <v>0</v>
      </c>
      <c r="C22" s="158">
        <v>0</v>
      </c>
      <c r="D22" s="308" t="e">
        <f t="shared" si="0"/>
        <v>#DIV/0!</v>
      </c>
    </row>
    <row r="23" spans="1:4" ht="14.25">
      <c r="A23" s="159" t="s">
        <v>178</v>
      </c>
      <c r="B23" s="310">
        <v>0</v>
      </c>
      <c r="C23" s="158">
        <v>0</v>
      </c>
      <c r="D23" s="308" t="e">
        <f t="shared" si="0"/>
        <v>#DIV/0!</v>
      </c>
    </row>
    <row r="24" spans="1:4" ht="14.25">
      <c r="A24" s="159" t="s">
        <v>173</v>
      </c>
      <c r="B24" s="310">
        <v>0</v>
      </c>
      <c r="C24" s="158">
        <v>0</v>
      </c>
      <c r="D24" s="308" t="e">
        <f t="shared" si="0"/>
        <v>#DIV/0!</v>
      </c>
    </row>
    <row r="25" spans="1:4" ht="14.25">
      <c r="A25" s="159" t="s">
        <v>179</v>
      </c>
      <c r="B25" s="309">
        <v>46</v>
      </c>
      <c r="C25" s="158">
        <v>95</v>
      </c>
      <c r="D25" s="308">
        <f t="shared" si="0"/>
        <v>2.0652173913043477</v>
      </c>
    </row>
    <row r="26" spans="1:4" ht="14.25">
      <c r="A26" s="157" t="s">
        <v>180</v>
      </c>
      <c r="B26" s="310">
        <v>8549</v>
      </c>
      <c r="C26" s="117">
        <f>SUM(C27:C36)</f>
        <v>11577</v>
      </c>
      <c r="D26" s="308">
        <f t="shared" si="0"/>
        <v>1.3541934729208094</v>
      </c>
    </row>
    <row r="27" spans="1:4" ht="14.25">
      <c r="A27" s="157" t="s">
        <v>164</v>
      </c>
      <c r="B27" s="310">
        <v>6794</v>
      </c>
      <c r="C27" s="158">
        <v>8064</v>
      </c>
      <c r="D27" s="308">
        <f t="shared" si="0"/>
        <v>1.1869296438033559</v>
      </c>
    </row>
    <row r="28" spans="1:4" ht="14.25">
      <c r="A28" s="157" t="s">
        <v>165</v>
      </c>
      <c r="B28" s="310">
        <v>0</v>
      </c>
      <c r="C28" s="158">
        <v>0</v>
      </c>
      <c r="D28" s="308" t="e">
        <f t="shared" si="0"/>
        <v>#DIV/0!</v>
      </c>
    </row>
    <row r="29" spans="1:4" ht="14.25">
      <c r="A29" s="159" t="s">
        <v>166</v>
      </c>
      <c r="B29" s="310">
        <v>613</v>
      </c>
      <c r="C29" s="158">
        <v>484</v>
      </c>
      <c r="D29" s="308">
        <f t="shared" si="0"/>
        <v>0.7895595432300163</v>
      </c>
    </row>
    <row r="30" spans="1:4" ht="14.25">
      <c r="A30" s="159" t="s">
        <v>181</v>
      </c>
      <c r="B30" s="310">
        <v>0</v>
      </c>
      <c r="C30" s="158">
        <v>0</v>
      </c>
      <c r="D30" s="308" t="e">
        <f t="shared" si="0"/>
        <v>#DIV/0!</v>
      </c>
    </row>
    <row r="31" spans="1:4" ht="14.25">
      <c r="A31" s="159" t="s">
        <v>182</v>
      </c>
      <c r="B31" s="309">
        <v>0</v>
      </c>
      <c r="C31" s="158">
        <v>0</v>
      </c>
      <c r="D31" s="308" t="e">
        <f t="shared" si="0"/>
        <v>#DIV/0!</v>
      </c>
    </row>
    <row r="32" spans="1:4" ht="14.25">
      <c r="A32" s="160" t="s">
        <v>183</v>
      </c>
      <c r="B32" s="310">
        <v>408</v>
      </c>
      <c r="C32" s="158">
        <v>46</v>
      </c>
      <c r="D32" s="308">
        <f t="shared" si="0"/>
        <v>0.11274509803921569</v>
      </c>
    </row>
    <row r="33" spans="1:4" ht="14.25">
      <c r="A33" s="157" t="s">
        <v>184</v>
      </c>
      <c r="B33" s="310">
        <v>278</v>
      </c>
      <c r="C33" s="158">
        <v>360</v>
      </c>
      <c r="D33" s="308">
        <f t="shared" si="0"/>
        <v>1.2949640287769784</v>
      </c>
    </row>
    <row r="34" spans="1:4" ht="14.25">
      <c r="A34" s="159" t="s">
        <v>185</v>
      </c>
      <c r="B34" s="310">
        <v>0</v>
      </c>
      <c r="C34" s="158">
        <v>0</v>
      </c>
      <c r="D34" s="308" t="e">
        <f t="shared" si="0"/>
        <v>#DIV/0!</v>
      </c>
    </row>
    <row r="35" spans="1:4" ht="14.25">
      <c r="A35" s="159" t="s">
        <v>173</v>
      </c>
      <c r="B35" s="310">
        <v>78</v>
      </c>
      <c r="C35" s="158">
        <v>181</v>
      </c>
      <c r="D35" s="308">
        <f t="shared" si="0"/>
        <v>2.3205128205128207</v>
      </c>
    </row>
    <row r="36" spans="1:4" ht="14.25">
      <c r="A36" s="159" t="s">
        <v>186</v>
      </c>
      <c r="B36" s="310">
        <v>378</v>
      </c>
      <c r="C36" s="158">
        <v>2442</v>
      </c>
      <c r="D36" s="308">
        <f t="shared" si="0"/>
        <v>6.4603174603174605</v>
      </c>
    </row>
    <row r="37" spans="1:4" ht="14.25">
      <c r="A37" s="157" t="s">
        <v>187</v>
      </c>
      <c r="B37" s="309">
        <v>556</v>
      </c>
      <c r="C37" s="117">
        <f>SUM(C38:C47)</f>
        <v>1114</v>
      </c>
      <c r="D37" s="308">
        <f t="shared" si="0"/>
        <v>2.0035971223021583</v>
      </c>
    </row>
    <row r="38" spans="1:4" ht="14.25">
      <c r="A38" s="157" t="s">
        <v>164</v>
      </c>
      <c r="B38" s="310">
        <v>531</v>
      </c>
      <c r="C38" s="158">
        <v>515</v>
      </c>
      <c r="D38" s="308">
        <f t="shared" si="0"/>
        <v>0.9698681732580038</v>
      </c>
    </row>
    <row r="39" spans="1:4" ht="14.25">
      <c r="A39" s="157" t="s">
        <v>165</v>
      </c>
      <c r="B39" s="310">
        <v>0</v>
      </c>
      <c r="C39" s="158">
        <v>0</v>
      </c>
      <c r="D39" s="308" t="e">
        <f t="shared" si="0"/>
        <v>#DIV/0!</v>
      </c>
    </row>
    <row r="40" spans="1:4" ht="14.25">
      <c r="A40" s="159" t="s">
        <v>166</v>
      </c>
      <c r="B40" s="310">
        <v>0</v>
      </c>
      <c r="C40" s="158">
        <v>0</v>
      </c>
      <c r="D40" s="308" t="e">
        <f t="shared" si="0"/>
        <v>#DIV/0!</v>
      </c>
    </row>
    <row r="41" spans="1:4" ht="14.25">
      <c r="A41" s="159" t="s">
        <v>188</v>
      </c>
      <c r="B41" s="310">
        <v>0</v>
      </c>
      <c r="C41" s="158">
        <v>0</v>
      </c>
      <c r="D41" s="308" t="e">
        <f t="shared" si="0"/>
        <v>#DIV/0!</v>
      </c>
    </row>
    <row r="42" spans="1:4" ht="14.25">
      <c r="A42" s="159" t="s">
        <v>189</v>
      </c>
      <c r="B42" s="310">
        <v>0</v>
      </c>
      <c r="C42" s="158">
        <v>0</v>
      </c>
      <c r="D42" s="308" t="e">
        <f t="shared" si="0"/>
        <v>#DIV/0!</v>
      </c>
    </row>
    <row r="43" spans="1:4" ht="14.25">
      <c r="A43" s="157" t="s">
        <v>190</v>
      </c>
      <c r="B43" s="310">
        <v>0</v>
      </c>
      <c r="C43" s="158">
        <v>0</v>
      </c>
      <c r="D43" s="308" t="e">
        <f t="shared" si="0"/>
        <v>#DIV/0!</v>
      </c>
    </row>
    <row r="44" spans="1:4" ht="14.25">
      <c r="A44" s="157" t="s">
        <v>191</v>
      </c>
      <c r="B44" s="310">
        <v>0</v>
      </c>
      <c r="C44" s="158">
        <v>0</v>
      </c>
      <c r="D44" s="308" t="e">
        <f t="shared" si="0"/>
        <v>#DIV/0!</v>
      </c>
    </row>
    <row r="45" spans="1:4" ht="14.25">
      <c r="A45" s="157" t="s">
        <v>192</v>
      </c>
      <c r="B45" s="310">
        <v>0</v>
      </c>
      <c r="C45" s="158">
        <v>4</v>
      </c>
      <c r="D45" s="308" t="e">
        <f t="shared" si="0"/>
        <v>#DIV/0!</v>
      </c>
    </row>
    <row r="46" spans="1:4" ht="14.25">
      <c r="A46" s="157" t="s">
        <v>173</v>
      </c>
      <c r="B46" s="310">
        <v>0</v>
      </c>
      <c r="C46" s="158">
        <v>0</v>
      </c>
      <c r="D46" s="308" t="e">
        <f t="shared" si="0"/>
        <v>#DIV/0!</v>
      </c>
    </row>
    <row r="47" spans="1:4" ht="14.25">
      <c r="A47" s="159" t="s">
        <v>193</v>
      </c>
      <c r="B47" s="309">
        <v>25</v>
      </c>
      <c r="C47" s="158">
        <v>595</v>
      </c>
      <c r="D47" s="308">
        <f t="shared" si="0"/>
        <v>23.8</v>
      </c>
    </row>
    <row r="48" spans="1:4" ht="14.25">
      <c r="A48" s="159" t="s">
        <v>194</v>
      </c>
      <c r="B48" s="310">
        <v>780</v>
      </c>
      <c r="C48" s="117">
        <f>SUM(C49:C58)</f>
        <v>973</v>
      </c>
      <c r="D48" s="308">
        <f t="shared" si="0"/>
        <v>1.2474358974358974</v>
      </c>
    </row>
    <row r="49" spans="1:4" ht="14.25">
      <c r="A49" s="159" t="s">
        <v>164</v>
      </c>
      <c r="B49" s="310">
        <v>280</v>
      </c>
      <c r="C49" s="158">
        <v>285</v>
      </c>
      <c r="D49" s="308">
        <f t="shared" si="0"/>
        <v>1.0178571428571428</v>
      </c>
    </row>
    <row r="50" spans="1:4" ht="14.25">
      <c r="A50" s="117" t="s">
        <v>165</v>
      </c>
      <c r="B50" s="310">
        <v>0</v>
      </c>
      <c r="C50" s="158">
        <v>0</v>
      </c>
      <c r="D50" s="308" t="e">
        <f t="shared" si="0"/>
        <v>#DIV/0!</v>
      </c>
    </row>
    <row r="51" spans="1:4" ht="14.25">
      <c r="A51" s="157" t="s">
        <v>166</v>
      </c>
      <c r="B51" s="310">
        <v>0</v>
      </c>
      <c r="C51" s="158">
        <v>0</v>
      </c>
      <c r="D51" s="308" t="e">
        <f t="shared" si="0"/>
        <v>#DIV/0!</v>
      </c>
    </row>
    <row r="52" spans="1:4" ht="14.25">
      <c r="A52" s="157" t="s">
        <v>195</v>
      </c>
      <c r="B52" s="309">
        <v>0</v>
      </c>
      <c r="C52" s="158">
        <v>0</v>
      </c>
      <c r="D52" s="308" t="e">
        <f t="shared" si="0"/>
        <v>#DIV/0!</v>
      </c>
    </row>
    <row r="53" spans="1:4" ht="14.25">
      <c r="A53" s="157" t="s">
        <v>196</v>
      </c>
      <c r="B53" s="310">
        <v>0</v>
      </c>
      <c r="C53" s="158">
        <v>0</v>
      </c>
      <c r="D53" s="308" t="e">
        <f t="shared" si="0"/>
        <v>#DIV/0!</v>
      </c>
    </row>
    <row r="54" spans="1:4" ht="14.25">
      <c r="A54" s="159" t="s">
        <v>197</v>
      </c>
      <c r="B54" s="310">
        <v>0</v>
      </c>
      <c r="C54" s="158">
        <v>0</v>
      </c>
      <c r="D54" s="308" t="e">
        <f t="shared" si="0"/>
        <v>#DIV/0!</v>
      </c>
    </row>
    <row r="55" spans="1:4" ht="14.25">
      <c r="A55" s="159" t="s">
        <v>198</v>
      </c>
      <c r="B55" s="310">
        <v>500</v>
      </c>
      <c r="C55" s="158">
        <v>500</v>
      </c>
      <c r="D55" s="308">
        <f t="shared" si="0"/>
        <v>1</v>
      </c>
    </row>
    <row r="56" spans="1:4" ht="14.25">
      <c r="A56" s="159" t="s">
        <v>199</v>
      </c>
      <c r="B56" s="310">
        <v>0</v>
      </c>
      <c r="C56" s="158">
        <v>0</v>
      </c>
      <c r="D56" s="308" t="e">
        <f t="shared" si="0"/>
        <v>#DIV/0!</v>
      </c>
    </row>
    <row r="57" spans="1:4" ht="14.25">
      <c r="A57" s="157" t="s">
        <v>173</v>
      </c>
      <c r="B57" s="310">
        <v>0</v>
      </c>
      <c r="C57" s="158">
        <v>0</v>
      </c>
      <c r="D57" s="308" t="e">
        <f t="shared" si="0"/>
        <v>#DIV/0!</v>
      </c>
    </row>
    <row r="58" spans="1:4" ht="14.25">
      <c r="A58" s="159" t="s">
        <v>200</v>
      </c>
      <c r="B58" s="310">
        <v>0</v>
      </c>
      <c r="C58" s="158">
        <v>188</v>
      </c>
      <c r="D58" s="308" t="e">
        <f t="shared" si="0"/>
        <v>#DIV/0!</v>
      </c>
    </row>
    <row r="59" spans="1:4" ht="14.25">
      <c r="A59" s="160" t="s">
        <v>201</v>
      </c>
      <c r="B59" s="309">
        <v>3534</v>
      </c>
      <c r="C59" s="117">
        <f>SUM(C60:C69)</f>
        <v>3385</v>
      </c>
      <c r="D59" s="308">
        <f t="shared" si="0"/>
        <v>0.9578381437464629</v>
      </c>
    </row>
    <row r="60" spans="1:4" ht="14.25">
      <c r="A60" s="159" t="s">
        <v>164</v>
      </c>
      <c r="B60" s="310">
        <v>975</v>
      </c>
      <c r="C60" s="158">
        <v>963</v>
      </c>
      <c r="D60" s="308">
        <f t="shared" si="0"/>
        <v>0.9876923076923076</v>
      </c>
    </row>
    <row r="61" spans="1:4" ht="14.25">
      <c r="A61" s="117" t="s">
        <v>165</v>
      </c>
      <c r="B61" s="309">
        <v>0</v>
      </c>
      <c r="C61" s="158">
        <v>3</v>
      </c>
      <c r="D61" s="308" t="e">
        <f t="shared" si="0"/>
        <v>#DIV/0!</v>
      </c>
    </row>
    <row r="62" spans="1:4" ht="14.25">
      <c r="A62" s="117" t="s">
        <v>166</v>
      </c>
      <c r="B62" s="310">
        <v>0</v>
      </c>
      <c r="C62" s="158">
        <v>0</v>
      </c>
      <c r="D62" s="308" t="e">
        <f t="shared" si="0"/>
        <v>#DIV/0!</v>
      </c>
    </row>
    <row r="63" spans="1:4" ht="14.25">
      <c r="A63" s="117" t="s">
        <v>202</v>
      </c>
      <c r="B63" s="310">
        <v>10</v>
      </c>
      <c r="C63" s="158">
        <v>0</v>
      </c>
      <c r="D63" s="308">
        <f t="shared" si="0"/>
        <v>0</v>
      </c>
    </row>
    <row r="64" spans="1:4" ht="14.25">
      <c r="A64" s="117" t="s">
        <v>203</v>
      </c>
      <c r="B64" s="310">
        <v>0</v>
      </c>
      <c r="C64" s="158">
        <v>12</v>
      </c>
      <c r="D64" s="308" t="e">
        <f t="shared" si="0"/>
        <v>#DIV/0!</v>
      </c>
    </row>
    <row r="65" spans="1:4" ht="14.25">
      <c r="A65" s="117" t="s">
        <v>204</v>
      </c>
      <c r="B65" s="310">
        <v>0</v>
      </c>
      <c r="C65" s="158">
        <v>0</v>
      </c>
      <c r="D65" s="308" t="e">
        <f t="shared" si="0"/>
        <v>#DIV/0!</v>
      </c>
    </row>
    <row r="66" spans="1:4" ht="14.25">
      <c r="A66" s="157" t="s">
        <v>205</v>
      </c>
      <c r="B66" s="309">
        <v>0</v>
      </c>
      <c r="C66" s="158">
        <v>0</v>
      </c>
      <c r="D66" s="308" t="e">
        <f t="shared" si="0"/>
        <v>#DIV/0!</v>
      </c>
    </row>
    <row r="67" spans="1:4" ht="14.25">
      <c r="A67" s="159" t="s">
        <v>206</v>
      </c>
      <c r="B67" s="310">
        <v>0</v>
      </c>
      <c r="C67" s="158">
        <v>210</v>
      </c>
      <c r="D67" s="308" t="e">
        <f t="shared" si="0"/>
        <v>#DIV/0!</v>
      </c>
    </row>
    <row r="68" spans="1:4" ht="14.25">
      <c r="A68" s="159" t="s">
        <v>173</v>
      </c>
      <c r="B68" s="310">
        <v>2085</v>
      </c>
      <c r="C68" s="158">
        <v>1931</v>
      </c>
      <c r="D68" s="308">
        <f t="shared" si="0"/>
        <v>0.9261390887290167</v>
      </c>
    </row>
    <row r="69" spans="1:4" ht="14.25">
      <c r="A69" s="159" t="s">
        <v>207</v>
      </c>
      <c r="B69" s="310">
        <v>464</v>
      </c>
      <c r="C69" s="158">
        <v>266</v>
      </c>
      <c r="D69" s="308">
        <f t="shared" si="0"/>
        <v>0.5732758620689655</v>
      </c>
    </row>
    <row r="70" spans="1:4" ht="14.25">
      <c r="A70" s="157" t="s">
        <v>208</v>
      </c>
      <c r="B70" s="310">
        <v>1830</v>
      </c>
      <c r="C70" s="117">
        <f>SUM(C71:C81)</f>
        <v>2577</v>
      </c>
      <c r="D70" s="308">
        <f t="shared" si="0"/>
        <v>1.4081967213114754</v>
      </c>
    </row>
    <row r="71" spans="1:4" ht="14.25">
      <c r="A71" s="157" t="s">
        <v>164</v>
      </c>
      <c r="B71" s="310">
        <v>0</v>
      </c>
      <c r="C71" s="158">
        <v>1420</v>
      </c>
      <c r="D71" s="308" t="e">
        <f aca="true" t="shared" si="1" ref="D71:D134">C71/B71</f>
        <v>#DIV/0!</v>
      </c>
    </row>
    <row r="72" spans="1:4" ht="14.25">
      <c r="A72" s="157" t="s">
        <v>165</v>
      </c>
      <c r="B72" s="309">
        <v>0</v>
      </c>
      <c r="C72" s="158">
        <v>0</v>
      </c>
      <c r="D72" s="308" t="e">
        <f t="shared" si="1"/>
        <v>#DIV/0!</v>
      </c>
    </row>
    <row r="73" spans="1:4" ht="14.25">
      <c r="A73" s="159" t="s">
        <v>166</v>
      </c>
      <c r="B73" s="310">
        <v>0</v>
      </c>
      <c r="C73" s="158">
        <v>0</v>
      </c>
      <c r="D73" s="308" t="e">
        <f t="shared" si="1"/>
        <v>#DIV/0!</v>
      </c>
    </row>
    <row r="74" spans="1:4" ht="14.25">
      <c r="A74" s="159" t="s">
        <v>209</v>
      </c>
      <c r="B74" s="309">
        <v>0</v>
      </c>
      <c r="C74" s="158">
        <v>0</v>
      </c>
      <c r="D74" s="308" t="e">
        <f t="shared" si="1"/>
        <v>#DIV/0!</v>
      </c>
    </row>
    <row r="75" spans="1:4" ht="14.25">
      <c r="A75" s="159" t="s">
        <v>210</v>
      </c>
      <c r="B75" s="310">
        <v>0</v>
      </c>
      <c r="C75" s="158"/>
      <c r="D75" s="308" t="e">
        <f t="shared" si="1"/>
        <v>#DIV/0!</v>
      </c>
    </row>
    <row r="76" spans="1:4" ht="14.25">
      <c r="A76" s="117" t="s">
        <v>211</v>
      </c>
      <c r="B76" s="310">
        <v>0</v>
      </c>
      <c r="C76" s="158"/>
      <c r="D76" s="308" t="e">
        <f t="shared" si="1"/>
        <v>#DIV/0!</v>
      </c>
    </row>
    <row r="77" spans="1:4" ht="14.25">
      <c r="A77" s="157" t="s">
        <v>212</v>
      </c>
      <c r="B77" s="309">
        <v>0</v>
      </c>
      <c r="C77" s="158"/>
      <c r="D77" s="308" t="e">
        <f t="shared" si="1"/>
        <v>#DIV/0!</v>
      </c>
    </row>
    <row r="78" spans="1:4" ht="14.25">
      <c r="A78" s="157" t="s">
        <v>213</v>
      </c>
      <c r="B78" s="310">
        <v>0</v>
      </c>
      <c r="C78" s="158"/>
      <c r="D78" s="308" t="e">
        <f t="shared" si="1"/>
        <v>#DIV/0!</v>
      </c>
    </row>
    <row r="79" spans="1:4" ht="14.25">
      <c r="A79" s="157" t="s">
        <v>205</v>
      </c>
      <c r="B79" s="310">
        <v>0</v>
      </c>
      <c r="C79" s="158"/>
      <c r="D79" s="308" t="e">
        <f t="shared" si="1"/>
        <v>#DIV/0!</v>
      </c>
    </row>
    <row r="80" spans="1:4" ht="14.25">
      <c r="A80" s="159" t="s">
        <v>173</v>
      </c>
      <c r="B80" s="310">
        <v>0</v>
      </c>
      <c r="C80" s="158">
        <v>0</v>
      </c>
      <c r="D80" s="308" t="e">
        <f t="shared" si="1"/>
        <v>#DIV/0!</v>
      </c>
    </row>
    <row r="81" spans="1:4" ht="14.25">
      <c r="A81" s="159" t="s">
        <v>214</v>
      </c>
      <c r="B81" s="309">
        <v>1830</v>
      </c>
      <c r="C81" s="158">
        <v>1157</v>
      </c>
      <c r="D81" s="308">
        <f t="shared" si="1"/>
        <v>0.6322404371584699</v>
      </c>
    </row>
    <row r="82" spans="1:4" ht="14.25">
      <c r="A82" s="159" t="s">
        <v>215</v>
      </c>
      <c r="B82" s="310">
        <v>964</v>
      </c>
      <c r="C82" s="117">
        <f>SUM(C83:C90)</f>
        <v>965</v>
      </c>
      <c r="D82" s="308">
        <f t="shared" si="1"/>
        <v>1.0010373443983402</v>
      </c>
    </row>
    <row r="83" spans="1:4" ht="14.25">
      <c r="A83" s="157" t="s">
        <v>164</v>
      </c>
      <c r="B83" s="310">
        <v>304</v>
      </c>
      <c r="C83" s="158">
        <v>301</v>
      </c>
      <c r="D83" s="308">
        <f t="shared" si="1"/>
        <v>0.9901315789473685</v>
      </c>
    </row>
    <row r="84" spans="1:4" ht="14.25">
      <c r="A84" s="157" t="s">
        <v>165</v>
      </c>
      <c r="B84" s="310">
        <v>0</v>
      </c>
      <c r="C84" s="158">
        <v>0</v>
      </c>
      <c r="D84" s="308" t="e">
        <f t="shared" si="1"/>
        <v>#DIV/0!</v>
      </c>
    </row>
    <row r="85" spans="1:4" ht="14.25">
      <c r="A85" s="157" t="s">
        <v>166</v>
      </c>
      <c r="B85" s="309">
        <v>0</v>
      </c>
      <c r="C85" s="158">
        <v>0</v>
      </c>
      <c r="D85" s="308" t="e">
        <f t="shared" si="1"/>
        <v>#DIV/0!</v>
      </c>
    </row>
    <row r="86" spans="1:4" ht="14.25">
      <c r="A86" s="161" t="s">
        <v>216</v>
      </c>
      <c r="B86" s="310">
        <v>660</v>
      </c>
      <c r="C86" s="158">
        <v>56</v>
      </c>
      <c r="D86" s="308">
        <f t="shared" si="1"/>
        <v>0.08484848484848485</v>
      </c>
    </row>
    <row r="87" spans="1:4" ht="14.25">
      <c r="A87" s="159" t="s">
        <v>217</v>
      </c>
      <c r="B87" s="310">
        <v>0</v>
      </c>
      <c r="C87" s="158">
        <v>0</v>
      </c>
      <c r="D87" s="308" t="e">
        <f t="shared" si="1"/>
        <v>#DIV/0!</v>
      </c>
    </row>
    <row r="88" spans="1:4" ht="14.25">
      <c r="A88" s="159" t="s">
        <v>205</v>
      </c>
      <c r="B88" s="310">
        <v>0</v>
      </c>
      <c r="C88" s="158">
        <v>0</v>
      </c>
      <c r="D88" s="308" t="e">
        <f t="shared" si="1"/>
        <v>#DIV/0!</v>
      </c>
    </row>
    <row r="89" spans="1:4" ht="14.25">
      <c r="A89" s="159" t="s">
        <v>173</v>
      </c>
      <c r="B89" s="310">
        <v>0</v>
      </c>
      <c r="C89" s="158">
        <v>0</v>
      </c>
      <c r="D89" s="308" t="e">
        <f t="shared" si="1"/>
        <v>#DIV/0!</v>
      </c>
    </row>
    <row r="90" spans="1:4" ht="14.25">
      <c r="A90" s="117" t="s">
        <v>218</v>
      </c>
      <c r="B90" s="309">
        <v>0</v>
      </c>
      <c r="C90" s="158">
        <v>608</v>
      </c>
      <c r="D90" s="308" t="e">
        <f t="shared" si="1"/>
        <v>#DIV/0!</v>
      </c>
    </row>
    <row r="91" spans="1:4" ht="14.25">
      <c r="A91" s="157" t="s">
        <v>219</v>
      </c>
      <c r="B91" s="310">
        <v>0</v>
      </c>
      <c r="C91" s="117">
        <f>SUM(C92:C103)</f>
        <v>0</v>
      </c>
      <c r="D91" s="308" t="e">
        <f t="shared" si="1"/>
        <v>#DIV/0!</v>
      </c>
    </row>
    <row r="92" spans="1:4" ht="14.25">
      <c r="A92" s="157" t="s">
        <v>164</v>
      </c>
      <c r="B92" s="310">
        <v>0</v>
      </c>
      <c r="C92" s="117"/>
      <c r="D92" s="308" t="e">
        <f t="shared" si="1"/>
        <v>#DIV/0!</v>
      </c>
    </row>
    <row r="93" spans="1:4" ht="14.25">
      <c r="A93" s="159" t="s">
        <v>165</v>
      </c>
      <c r="B93" s="310">
        <v>0</v>
      </c>
      <c r="C93" s="117"/>
      <c r="D93" s="308" t="e">
        <f t="shared" si="1"/>
        <v>#DIV/0!</v>
      </c>
    </row>
    <row r="94" spans="1:4" ht="14.25">
      <c r="A94" s="159" t="s">
        <v>166</v>
      </c>
      <c r="B94" s="310">
        <v>0</v>
      </c>
      <c r="C94" s="117"/>
      <c r="D94" s="308" t="e">
        <f t="shared" si="1"/>
        <v>#DIV/0!</v>
      </c>
    </row>
    <row r="95" spans="1:4" ht="14.25">
      <c r="A95" s="157" t="s">
        <v>220</v>
      </c>
      <c r="B95" s="309">
        <v>0</v>
      </c>
      <c r="C95" s="117"/>
      <c r="D95" s="308" t="e">
        <f t="shared" si="1"/>
        <v>#DIV/0!</v>
      </c>
    </row>
    <row r="96" spans="1:4" ht="14.25">
      <c r="A96" s="157" t="s">
        <v>221</v>
      </c>
      <c r="B96" s="310">
        <v>0</v>
      </c>
      <c r="C96" s="117"/>
      <c r="D96" s="308" t="e">
        <f t="shared" si="1"/>
        <v>#DIV/0!</v>
      </c>
    </row>
    <row r="97" spans="1:4" ht="14.25">
      <c r="A97" s="157" t="s">
        <v>205</v>
      </c>
      <c r="B97" s="310">
        <v>0</v>
      </c>
      <c r="C97" s="117"/>
      <c r="D97" s="308" t="e">
        <f t="shared" si="1"/>
        <v>#DIV/0!</v>
      </c>
    </row>
    <row r="98" spans="1:4" ht="14.25">
      <c r="A98" s="157" t="s">
        <v>222</v>
      </c>
      <c r="B98" s="310">
        <v>0</v>
      </c>
      <c r="C98" s="117"/>
      <c r="D98" s="308" t="e">
        <f t="shared" si="1"/>
        <v>#DIV/0!</v>
      </c>
    </row>
    <row r="99" spans="1:4" ht="14.25">
      <c r="A99" s="157" t="s">
        <v>223</v>
      </c>
      <c r="B99" s="310">
        <v>0</v>
      </c>
      <c r="C99" s="117"/>
      <c r="D99" s="308" t="e">
        <f t="shared" si="1"/>
        <v>#DIV/0!</v>
      </c>
    </row>
    <row r="100" spans="1:4" ht="14.25">
      <c r="A100" s="157" t="s">
        <v>224</v>
      </c>
      <c r="B100" s="310">
        <v>0</v>
      </c>
      <c r="C100" s="117"/>
      <c r="D100" s="308" t="e">
        <f t="shared" si="1"/>
        <v>#DIV/0!</v>
      </c>
    </row>
    <row r="101" spans="1:4" ht="14.25">
      <c r="A101" s="157" t="s">
        <v>225</v>
      </c>
      <c r="B101" s="310">
        <v>0</v>
      </c>
      <c r="C101" s="117"/>
      <c r="D101" s="308" t="e">
        <f t="shared" si="1"/>
        <v>#DIV/0!</v>
      </c>
    </row>
    <row r="102" spans="1:4" ht="14.25">
      <c r="A102" s="159" t="s">
        <v>173</v>
      </c>
      <c r="B102" s="309">
        <v>0</v>
      </c>
      <c r="C102" s="117"/>
      <c r="D102" s="308" t="e">
        <f t="shared" si="1"/>
        <v>#DIV/0!</v>
      </c>
    </row>
    <row r="103" spans="1:4" ht="14.25">
      <c r="A103" s="159" t="s">
        <v>226</v>
      </c>
      <c r="B103" s="310">
        <v>0</v>
      </c>
      <c r="C103" s="117"/>
      <c r="D103" s="308" t="e">
        <f t="shared" si="1"/>
        <v>#DIV/0!</v>
      </c>
    </row>
    <row r="104" spans="1:4" ht="14.25">
      <c r="A104" s="159" t="s">
        <v>227</v>
      </c>
      <c r="B104" s="310">
        <v>142</v>
      </c>
      <c r="C104" s="310">
        <f>SUM(C105:C113)</f>
        <v>819</v>
      </c>
      <c r="D104" s="308">
        <f t="shared" si="1"/>
        <v>5.767605633802817</v>
      </c>
    </row>
    <row r="105" spans="1:4" ht="14.25">
      <c r="A105" s="159" t="s">
        <v>164</v>
      </c>
      <c r="B105" s="310">
        <v>122</v>
      </c>
      <c r="C105" s="310">
        <v>604</v>
      </c>
      <c r="D105" s="308">
        <f t="shared" si="1"/>
        <v>4.950819672131147</v>
      </c>
    </row>
    <row r="106" spans="1:4" ht="14.25">
      <c r="A106" s="157" t="s">
        <v>165</v>
      </c>
      <c r="B106" s="310">
        <v>0</v>
      </c>
      <c r="C106" s="310">
        <v>0</v>
      </c>
      <c r="D106" s="308" t="e">
        <f t="shared" si="1"/>
        <v>#DIV/0!</v>
      </c>
    </row>
    <row r="107" spans="1:4" ht="14.25">
      <c r="A107" s="157" t="s">
        <v>166</v>
      </c>
      <c r="B107" s="309">
        <v>0</v>
      </c>
      <c r="C107" s="309">
        <v>0</v>
      </c>
      <c r="D107" s="308" t="e">
        <f t="shared" si="1"/>
        <v>#DIV/0!</v>
      </c>
    </row>
    <row r="108" spans="1:4" ht="14.25">
      <c r="A108" s="157" t="s">
        <v>228</v>
      </c>
      <c r="B108" s="310">
        <v>0</v>
      </c>
      <c r="C108" s="310">
        <v>0</v>
      </c>
      <c r="D108" s="308" t="e">
        <f t="shared" si="1"/>
        <v>#DIV/0!</v>
      </c>
    </row>
    <row r="109" spans="1:4" ht="14.25">
      <c r="A109" s="159" t="s">
        <v>229</v>
      </c>
      <c r="B109" s="310">
        <v>0</v>
      </c>
      <c r="C109" s="310">
        <v>0</v>
      </c>
      <c r="D109" s="308" t="e">
        <f t="shared" si="1"/>
        <v>#DIV/0!</v>
      </c>
    </row>
    <row r="110" spans="1:4" ht="14.25">
      <c r="A110" s="159" t="s">
        <v>230</v>
      </c>
      <c r="B110" s="310">
        <v>0</v>
      </c>
      <c r="C110" s="310">
        <v>0</v>
      </c>
      <c r="D110" s="308" t="e">
        <f t="shared" si="1"/>
        <v>#DIV/0!</v>
      </c>
    </row>
    <row r="111" spans="1:4" ht="14.25">
      <c r="A111" s="157" t="s">
        <v>231</v>
      </c>
      <c r="B111" s="310">
        <v>0</v>
      </c>
      <c r="C111" s="310">
        <v>0</v>
      </c>
      <c r="D111" s="308" t="e">
        <f t="shared" si="1"/>
        <v>#DIV/0!</v>
      </c>
    </row>
    <row r="112" spans="1:4" ht="14.25">
      <c r="A112" s="161" t="s">
        <v>173</v>
      </c>
      <c r="B112" s="309">
        <v>0</v>
      </c>
      <c r="C112" s="309">
        <v>0</v>
      </c>
      <c r="D112" s="308" t="e">
        <f t="shared" si="1"/>
        <v>#DIV/0!</v>
      </c>
    </row>
    <row r="113" spans="1:4" ht="14.25">
      <c r="A113" s="159" t="s">
        <v>232</v>
      </c>
      <c r="B113" s="310">
        <v>20</v>
      </c>
      <c r="C113" s="310">
        <v>215</v>
      </c>
      <c r="D113" s="308">
        <f t="shared" si="1"/>
        <v>10.75</v>
      </c>
    </row>
    <row r="114" spans="1:4" ht="14.25">
      <c r="A114" s="162" t="s">
        <v>233</v>
      </c>
      <c r="B114" s="310">
        <v>1359</v>
      </c>
      <c r="C114" s="117">
        <f>SUM(C115:C122)</f>
        <v>1653</v>
      </c>
      <c r="D114" s="308">
        <f t="shared" si="1"/>
        <v>1.216335540838852</v>
      </c>
    </row>
    <row r="115" spans="1:4" ht="14.25">
      <c r="A115" s="157" t="s">
        <v>164</v>
      </c>
      <c r="B115" s="310">
        <v>1315</v>
      </c>
      <c r="C115" s="158">
        <v>1169</v>
      </c>
      <c r="D115" s="308">
        <f t="shared" si="1"/>
        <v>0.8889733840304183</v>
      </c>
    </row>
    <row r="116" spans="1:4" ht="14.25">
      <c r="A116" s="157" t="s">
        <v>165</v>
      </c>
      <c r="B116" s="310">
        <v>0</v>
      </c>
      <c r="C116" s="158">
        <v>0</v>
      </c>
      <c r="D116" s="308" t="e">
        <f t="shared" si="1"/>
        <v>#DIV/0!</v>
      </c>
    </row>
    <row r="117" spans="1:4" ht="14.25">
      <c r="A117" s="157" t="s">
        <v>166</v>
      </c>
      <c r="B117" s="310">
        <v>0</v>
      </c>
      <c r="C117" s="158">
        <v>0</v>
      </c>
      <c r="D117" s="308" t="e">
        <f t="shared" si="1"/>
        <v>#DIV/0!</v>
      </c>
    </row>
    <row r="118" spans="1:4" ht="14.25">
      <c r="A118" s="159" t="s">
        <v>234</v>
      </c>
      <c r="B118" s="310">
        <v>0</v>
      </c>
      <c r="C118" s="158">
        <v>0</v>
      </c>
      <c r="D118" s="308" t="e">
        <f t="shared" si="1"/>
        <v>#DIV/0!</v>
      </c>
    </row>
    <row r="119" spans="1:4" ht="14.25">
      <c r="A119" s="159" t="s">
        <v>235</v>
      </c>
      <c r="B119" s="310">
        <v>0</v>
      </c>
      <c r="C119" s="158">
        <v>0</v>
      </c>
      <c r="D119" s="308" t="e">
        <f t="shared" si="1"/>
        <v>#DIV/0!</v>
      </c>
    </row>
    <row r="120" spans="1:4" ht="14.25">
      <c r="A120" s="159" t="s">
        <v>236</v>
      </c>
      <c r="B120" s="309">
        <v>0</v>
      </c>
      <c r="C120" s="158">
        <v>0</v>
      </c>
      <c r="D120" s="308" t="e">
        <f t="shared" si="1"/>
        <v>#DIV/0!</v>
      </c>
    </row>
    <row r="121" spans="1:4" ht="14.25">
      <c r="A121" s="157" t="s">
        <v>173</v>
      </c>
      <c r="B121" s="310">
        <v>0</v>
      </c>
      <c r="C121" s="158">
        <v>0</v>
      </c>
      <c r="D121" s="308" t="e">
        <f t="shared" si="1"/>
        <v>#DIV/0!</v>
      </c>
    </row>
    <row r="122" spans="1:4" ht="14.25">
      <c r="A122" s="157" t="s">
        <v>237</v>
      </c>
      <c r="B122" s="310">
        <v>44</v>
      </c>
      <c r="C122" s="158">
        <v>484</v>
      </c>
      <c r="D122" s="308">
        <f t="shared" si="1"/>
        <v>11</v>
      </c>
    </row>
    <row r="123" spans="1:4" ht="14.25">
      <c r="A123" s="117" t="s">
        <v>238</v>
      </c>
      <c r="B123" s="310">
        <v>259</v>
      </c>
      <c r="C123" s="117">
        <f>SUM(C124:C133)</f>
        <v>355</v>
      </c>
      <c r="D123" s="308">
        <f t="shared" si="1"/>
        <v>1.3706563706563706</v>
      </c>
    </row>
    <row r="124" spans="1:4" ht="14.25">
      <c r="A124" s="157" t="s">
        <v>164</v>
      </c>
      <c r="B124" s="310">
        <v>155</v>
      </c>
      <c r="C124" s="158">
        <v>156</v>
      </c>
      <c r="D124" s="308">
        <f t="shared" si="1"/>
        <v>1.0064516129032257</v>
      </c>
    </row>
    <row r="125" spans="1:4" ht="14.25">
      <c r="A125" s="157" t="s">
        <v>165</v>
      </c>
      <c r="B125" s="310">
        <v>0</v>
      </c>
      <c r="C125" s="158">
        <v>33</v>
      </c>
      <c r="D125" s="308" t="e">
        <f t="shared" si="1"/>
        <v>#DIV/0!</v>
      </c>
    </row>
    <row r="126" spans="1:4" ht="14.25">
      <c r="A126" s="157" t="s">
        <v>166</v>
      </c>
      <c r="B126" s="310">
        <v>0</v>
      </c>
      <c r="C126" s="158">
        <v>0</v>
      </c>
      <c r="D126" s="308" t="e">
        <f t="shared" si="1"/>
        <v>#DIV/0!</v>
      </c>
    </row>
    <row r="127" spans="1:4" ht="14.25">
      <c r="A127" s="159" t="s">
        <v>239</v>
      </c>
      <c r="B127" s="310">
        <v>0</v>
      </c>
      <c r="C127" s="158">
        <v>0</v>
      </c>
      <c r="D127" s="308" t="e">
        <f t="shared" si="1"/>
        <v>#DIV/0!</v>
      </c>
    </row>
    <row r="128" spans="1:4" ht="14.25">
      <c r="A128" s="159" t="s">
        <v>240</v>
      </c>
      <c r="B128" s="310">
        <v>0</v>
      </c>
      <c r="C128" s="158">
        <v>0</v>
      </c>
      <c r="D128" s="308" t="e">
        <f t="shared" si="1"/>
        <v>#DIV/0!</v>
      </c>
    </row>
    <row r="129" spans="1:4" ht="14.25">
      <c r="A129" s="159" t="s">
        <v>241</v>
      </c>
      <c r="B129" s="310">
        <v>0</v>
      </c>
      <c r="C129" s="158">
        <v>0</v>
      </c>
      <c r="D129" s="308" t="e">
        <f t="shared" si="1"/>
        <v>#DIV/0!</v>
      </c>
    </row>
    <row r="130" spans="1:4" ht="14.25">
      <c r="A130" s="157" t="s">
        <v>242</v>
      </c>
      <c r="B130" s="310">
        <v>0</v>
      </c>
      <c r="C130" s="158">
        <v>0</v>
      </c>
      <c r="D130" s="308" t="e">
        <f t="shared" si="1"/>
        <v>#DIV/0!</v>
      </c>
    </row>
    <row r="131" spans="1:4" ht="14.25">
      <c r="A131" s="157" t="s">
        <v>243</v>
      </c>
      <c r="B131" s="310">
        <v>60</v>
      </c>
      <c r="C131" s="158">
        <v>160</v>
      </c>
      <c r="D131" s="308">
        <f t="shared" si="1"/>
        <v>2.6666666666666665</v>
      </c>
    </row>
    <row r="132" spans="1:4" ht="14.25">
      <c r="A132" s="157" t="s">
        <v>173</v>
      </c>
      <c r="B132" s="310">
        <v>0</v>
      </c>
      <c r="C132" s="158">
        <v>6</v>
      </c>
      <c r="D132" s="308" t="e">
        <f t="shared" si="1"/>
        <v>#DIV/0!</v>
      </c>
    </row>
    <row r="133" spans="1:4" ht="14.25">
      <c r="A133" s="159" t="s">
        <v>244</v>
      </c>
      <c r="B133" s="309">
        <v>44</v>
      </c>
      <c r="C133" s="158">
        <v>0</v>
      </c>
      <c r="D133" s="308">
        <f t="shared" si="1"/>
        <v>0</v>
      </c>
    </row>
    <row r="134" spans="1:4" ht="14.25">
      <c r="A134" s="159" t="s">
        <v>245</v>
      </c>
      <c r="B134" s="310">
        <v>0</v>
      </c>
      <c r="C134" s="117">
        <f>SUM(C135:C146)</f>
        <v>0</v>
      </c>
      <c r="D134" s="308" t="e">
        <f t="shared" si="1"/>
        <v>#DIV/0!</v>
      </c>
    </row>
    <row r="135" spans="1:4" ht="14.25">
      <c r="A135" s="159" t="s">
        <v>164</v>
      </c>
      <c r="B135" s="310">
        <v>0</v>
      </c>
      <c r="C135" s="117"/>
      <c r="D135" s="308" t="e">
        <f aca="true" t="shared" si="2" ref="D135:D198">C135/B135</f>
        <v>#DIV/0!</v>
      </c>
    </row>
    <row r="136" spans="1:4" ht="14.25">
      <c r="A136" s="117" t="s">
        <v>165</v>
      </c>
      <c r="B136" s="310">
        <v>0</v>
      </c>
      <c r="C136" s="117"/>
      <c r="D136" s="308" t="e">
        <f t="shared" si="2"/>
        <v>#DIV/0!</v>
      </c>
    </row>
    <row r="137" spans="1:4" ht="14.25">
      <c r="A137" s="157" t="s">
        <v>166</v>
      </c>
      <c r="B137" s="310">
        <v>0</v>
      </c>
      <c r="C137" s="117"/>
      <c r="D137" s="308" t="e">
        <f t="shared" si="2"/>
        <v>#DIV/0!</v>
      </c>
    </row>
    <row r="138" spans="1:4" ht="14.25">
      <c r="A138" s="157" t="s">
        <v>246</v>
      </c>
      <c r="B138" s="310">
        <v>0</v>
      </c>
      <c r="C138" s="117"/>
      <c r="D138" s="308" t="e">
        <f t="shared" si="2"/>
        <v>#DIV/0!</v>
      </c>
    </row>
    <row r="139" spans="1:4" ht="14.25">
      <c r="A139" s="157" t="s">
        <v>247</v>
      </c>
      <c r="B139" s="309">
        <v>0</v>
      </c>
      <c r="C139" s="117"/>
      <c r="D139" s="308" t="e">
        <f t="shared" si="2"/>
        <v>#DIV/0!</v>
      </c>
    </row>
    <row r="140" spans="1:4" ht="14.25">
      <c r="A140" s="161" t="s">
        <v>248</v>
      </c>
      <c r="B140" s="309">
        <v>0</v>
      </c>
      <c r="C140" s="117"/>
      <c r="D140" s="308" t="e">
        <f t="shared" si="2"/>
        <v>#DIV/0!</v>
      </c>
    </row>
    <row r="141" spans="1:4" ht="14.25">
      <c r="A141" s="159" t="s">
        <v>249</v>
      </c>
      <c r="B141" s="310">
        <v>0</v>
      </c>
      <c r="C141" s="117"/>
      <c r="D141" s="308" t="e">
        <f t="shared" si="2"/>
        <v>#DIV/0!</v>
      </c>
    </row>
    <row r="142" spans="1:4" ht="14.25">
      <c r="A142" s="157" t="s">
        <v>250</v>
      </c>
      <c r="B142" s="310">
        <v>0</v>
      </c>
      <c r="C142" s="117"/>
      <c r="D142" s="308" t="e">
        <f t="shared" si="2"/>
        <v>#DIV/0!</v>
      </c>
    </row>
    <row r="143" spans="1:4" ht="14.25">
      <c r="A143" s="157" t="s">
        <v>251</v>
      </c>
      <c r="B143" s="310">
        <v>0</v>
      </c>
      <c r="C143" s="117"/>
      <c r="D143" s="308" t="e">
        <f t="shared" si="2"/>
        <v>#DIV/0!</v>
      </c>
    </row>
    <row r="144" spans="1:4" ht="14.25">
      <c r="A144" s="157" t="s">
        <v>252</v>
      </c>
      <c r="B144" s="310">
        <v>0</v>
      </c>
      <c r="C144" s="117"/>
      <c r="D144" s="308" t="e">
        <f t="shared" si="2"/>
        <v>#DIV/0!</v>
      </c>
    </row>
    <row r="145" spans="1:4" ht="14.25">
      <c r="A145" s="157" t="s">
        <v>173</v>
      </c>
      <c r="B145" s="310">
        <v>0</v>
      </c>
      <c r="C145" s="117"/>
      <c r="D145" s="308" t="e">
        <f t="shared" si="2"/>
        <v>#DIV/0!</v>
      </c>
    </row>
    <row r="146" spans="1:4" ht="14.25">
      <c r="A146" s="157" t="s">
        <v>253</v>
      </c>
      <c r="B146" s="310">
        <v>0</v>
      </c>
      <c r="C146" s="117"/>
      <c r="D146" s="308" t="e">
        <f t="shared" si="2"/>
        <v>#DIV/0!</v>
      </c>
    </row>
    <row r="147" spans="1:4" ht="14.25">
      <c r="A147" s="157" t="s">
        <v>254</v>
      </c>
      <c r="B147" s="310">
        <v>50</v>
      </c>
      <c r="C147" s="117">
        <f>SUM(C148:C153)</f>
        <v>205</v>
      </c>
      <c r="D147" s="308">
        <f t="shared" si="2"/>
        <v>4.1</v>
      </c>
    </row>
    <row r="148" spans="1:4" ht="14.25">
      <c r="A148" s="157" t="s">
        <v>164</v>
      </c>
      <c r="B148" s="310">
        <v>0</v>
      </c>
      <c r="C148" s="158">
        <v>0</v>
      </c>
      <c r="D148" s="308" t="e">
        <f t="shared" si="2"/>
        <v>#DIV/0!</v>
      </c>
    </row>
    <row r="149" spans="1:4" ht="14.25">
      <c r="A149" s="157" t="s">
        <v>165</v>
      </c>
      <c r="B149" s="309">
        <v>0</v>
      </c>
      <c r="C149" s="158">
        <v>20</v>
      </c>
      <c r="D149" s="308" t="e">
        <f t="shared" si="2"/>
        <v>#DIV/0!</v>
      </c>
    </row>
    <row r="150" spans="1:4" ht="14.25">
      <c r="A150" s="159" t="s">
        <v>166</v>
      </c>
      <c r="B150" s="310">
        <v>0</v>
      </c>
      <c r="C150" s="158">
        <v>0</v>
      </c>
      <c r="D150" s="308" t="e">
        <f t="shared" si="2"/>
        <v>#DIV/0!</v>
      </c>
    </row>
    <row r="151" spans="1:4" ht="14.25">
      <c r="A151" s="159" t="s">
        <v>255</v>
      </c>
      <c r="B151" s="310">
        <v>0</v>
      </c>
      <c r="C151" s="158">
        <v>0</v>
      </c>
      <c r="D151" s="308" t="e">
        <f t="shared" si="2"/>
        <v>#DIV/0!</v>
      </c>
    </row>
    <row r="152" spans="1:4" ht="14.25">
      <c r="A152" s="159" t="s">
        <v>173</v>
      </c>
      <c r="B152" s="310">
        <v>0</v>
      </c>
      <c r="C152" s="158">
        <v>0</v>
      </c>
      <c r="D152" s="308" t="e">
        <f t="shared" si="2"/>
        <v>#DIV/0!</v>
      </c>
    </row>
    <row r="153" spans="1:4" ht="14.25">
      <c r="A153" s="117" t="s">
        <v>256</v>
      </c>
      <c r="B153" s="310">
        <v>50</v>
      </c>
      <c r="C153" s="158">
        <v>185</v>
      </c>
      <c r="D153" s="308">
        <f t="shared" si="2"/>
        <v>3.7</v>
      </c>
    </row>
    <row r="154" spans="1:4" ht="14.25">
      <c r="A154" s="157" t="s">
        <v>257</v>
      </c>
      <c r="B154" s="310">
        <v>0</v>
      </c>
      <c r="C154" s="117">
        <f>SUM(C155:C161)</f>
        <v>0</v>
      </c>
      <c r="D154" s="308" t="e">
        <f t="shared" si="2"/>
        <v>#DIV/0!</v>
      </c>
    </row>
    <row r="155" spans="1:4" ht="14.25">
      <c r="A155" s="157" t="s">
        <v>164</v>
      </c>
      <c r="B155" s="310">
        <v>0</v>
      </c>
      <c r="C155" s="117"/>
      <c r="D155" s="308" t="e">
        <f t="shared" si="2"/>
        <v>#DIV/0!</v>
      </c>
    </row>
    <row r="156" spans="1:4" ht="14.25">
      <c r="A156" s="159" t="s">
        <v>165</v>
      </c>
      <c r="B156" s="310">
        <v>0</v>
      </c>
      <c r="C156" s="117"/>
      <c r="D156" s="308" t="e">
        <f t="shared" si="2"/>
        <v>#DIV/0!</v>
      </c>
    </row>
    <row r="157" spans="1:4" ht="14.25">
      <c r="A157" s="159" t="s">
        <v>166</v>
      </c>
      <c r="B157" s="310">
        <v>0</v>
      </c>
      <c r="C157" s="117"/>
      <c r="D157" s="308" t="e">
        <f t="shared" si="2"/>
        <v>#DIV/0!</v>
      </c>
    </row>
    <row r="158" spans="1:4" ht="14.25">
      <c r="A158" s="159" t="s">
        <v>258</v>
      </c>
      <c r="B158" s="310">
        <v>0</v>
      </c>
      <c r="C158" s="117"/>
      <c r="D158" s="308" t="e">
        <f t="shared" si="2"/>
        <v>#DIV/0!</v>
      </c>
    </row>
    <row r="159" spans="1:4" ht="14.25">
      <c r="A159" s="117" t="s">
        <v>259</v>
      </c>
      <c r="B159" s="309">
        <v>0</v>
      </c>
      <c r="C159" s="117"/>
      <c r="D159" s="308" t="e">
        <f t="shared" si="2"/>
        <v>#DIV/0!</v>
      </c>
    </row>
    <row r="160" spans="1:4" ht="14.25">
      <c r="A160" s="157" t="s">
        <v>173</v>
      </c>
      <c r="B160" s="310">
        <v>0</v>
      </c>
      <c r="C160" s="117"/>
      <c r="D160" s="308" t="e">
        <f t="shared" si="2"/>
        <v>#DIV/0!</v>
      </c>
    </row>
    <row r="161" spans="1:4" ht="14.25">
      <c r="A161" s="157" t="s">
        <v>260</v>
      </c>
      <c r="B161" s="309">
        <v>0</v>
      </c>
      <c r="C161" s="117"/>
      <c r="D161" s="308" t="e">
        <f t="shared" si="2"/>
        <v>#DIV/0!</v>
      </c>
    </row>
    <row r="162" spans="1:4" ht="14.25">
      <c r="A162" s="159" t="s">
        <v>261</v>
      </c>
      <c r="B162" s="310">
        <v>200</v>
      </c>
      <c r="C162" s="117">
        <f>SUM(C163:C167)</f>
        <v>284</v>
      </c>
      <c r="D162" s="308">
        <f t="shared" si="2"/>
        <v>1.42</v>
      </c>
    </row>
    <row r="163" spans="1:4" ht="14.25">
      <c r="A163" s="159" t="s">
        <v>164</v>
      </c>
      <c r="B163" s="310">
        <v>0</v>
      </c>
      <c r="C163" s="158">
        <v>0</v>
      </c>
      <c r="D163" s="308" t="e">
        <f t="shared" si="2"/>
        <v>#DIV/0!</v>
      </c>
    </row>
    <row r="164" spans="1:4" ht="14.25">
      <c r="A164" s="159" t="s">
        <v>165</v>
      </c>
      <c r="B164" s="309">
        <v>0</v>
      </c>
      <c r="C164" s="158">
        <v>0</v>
      </c>
      <c r="D164" s="308" t="e">
        <f t="shared" si="2"/>
        <v>#DIV/0!</v>
      </c>
    </row>
    <row r="165" spans="1:4" ht="14.25">
      <c r="A165" s="157" t="s">
        <v>166</v>
      </c>
      <c r="B165" s="310">
        <v>0</v>
      </c>
      <c r="C165" s="158">
        <v>0</v>
      </c>
      <c r="D165" s="308" t="e">
        <f t="shared" si="2"/>
        <v>#DIV/0!</v>
      </c>
    </row>
    <row r="166" spans="1:4" ht="14.25">
      <c r="A166" s="160" t="s">
        <v>262</v>
      </c>
      <c r="B166" s="310">
        <v>200</v>
      </c>
      <c r="C166" s="158">
        <v>284</v>
      </c>
      <c r="D166" s="308">
        <f t="shared" si="2"/>
        <v>1.42</v>
      </c>
    </row>
    <row r="167" spans="1:4" ht="14.25">
      <c r="A167" s="157" t="s">
        <v>263</v>
      </c>
      <c r="B167" s="310">
        <v>0</v>
      </c>
      <c r="C167" s="158">
        <v>0</v>
      </c>
      <c r="D167" s="308" t="e">
        <f t="shared" si="2"/>
        <v>#DIV/0!</v>
      </c>
    </row>
    <row r="168" spans="1:4" ht="14.25">
      <c r="A168" s="159" t="s">
        <v>264</v>
      </c>
      <c r="B168" s="310">
        <v>69</v>
      </c>
      <c r="C168" s="117">
        <f>SUM(C169:C174)</f>
        <v>0</v>
      </c>
      <c r="D168" s="308">
        <f t="shared" si="2"/>
        <v>0</v>
      </c>
    </row>
    <row r="169" spans="1:4" ht="14.25">
      <c r="A169" s="159" t="s">
        <v>164</v>
      </c>
      <c r="B169" s="310">
        <v>69</v>
      </c>
      <c r="C169" s="117"/>
      <c r="D169" s="308">
        <f t="shared" si="2"/>
        <v>0</v>
      </c>
    </row>
    <row r="170" spans="1:4" ht="14.25">
      <c r="A170" s="159" t="s">
        <v>165</v>
      </c>
      <c r="B170" s="309">
        <v>0</v>
      </c>
      <c r="C170" s="117"/>
      <c r="D170" s="308" t="e">
        <f t="shared" si="2"/>
        <v>#DIV/0!</v>
      </c>
    </row>
    <row r="171" spans="1:4" ht="14.25">
      <c r="A171" s="117" t="s">
        <v>166</v>
      </c>
      <c r="B171" s="309">
        <v>0</v>
      </c>
      <c r="C171" s="117"/>
      <c r="D171" s="308" t="e">
        <f t="shared" si="2"/>
        <v>#DIV/0!</v>
      </c>
    </row>
    <row r="172" spans="1:4" ht="14.25">
      <c r="A172" s="157" t="s">
        <v>178</v>
      </c>
      <c r="B172" s="310">
        <v>0</v>
      </c>
      <c r="C172" s="116"/>
      <c r="D172" s="308" t="e">
        <f t="shared" si="2"/>
        <v>#DIV/0!</v>
      </c>
    </row>
    <row r="173" spans="1:4" ht="14.25">
      <c r="A173" s="157" t="s">
        <v>173</v>
      </c>
      <c r="B173" s="310">
        <v>0</v>
      </c>
      <c r="C173" s="117"/>
      <c r="D173" s="308" t="e">
        <f t="shared" si="2"/>
        <v>#DIV/0!</v>
      </c>
    </row>
    <row r="174" spans="1:4" ht="14.25">
      <c r="A174" s="157" t="s">
        <v>265</v>
      </c>
      <c r="B174" s="310">
        <v>0</v>
      </c>
      <c r="C174" s="117"/>
      <c r="D174" s="308" t="e">
        <f t="shared" si="2"/>
        <v>#DIV/0!</v>
      </c>
    </row>
    <row r="175" spans="1:4" ht="14.25">
      <c r="A175" s="159" t="s">
        <v>266</v>
      </c>
      <c r="B175" s="309">
        <v>220</v>
      </c>
      <c r="C175" s="117">
        <f>SUM(C176:C181)</f>
        <v>316</v>
      </c>
      <c r="D175" s="308">
        <f t="shared" si="2"/>
        <v>1.4363636363636363</v>
      </c>
    </row>
    <row r="176" spans="1:4" ht="14.25">
      <c r="A176" s="159" t="s">
        <v>164</v>
      </c>
      <c r="B176" s="310">
        <v>87</v>
      </c>
      <c r="C176" s="158">
        <v>261</v>
      </c>
      <c r="D176" s="308">
        <f t="shared" si="2"/>
        <v>3</v>
      </c>
    </row>
    <row r="177" spans="1:4" ht="14.25">
      <c r="A177" s="159" t="s">
        <v>165</v>
      </c>
      <c r="B177" s="310">
        <v>0</v>
      </c>
      <c r="C177" s="158">
        <v>0</v>
      </c>
      <c r="D177" s="308" t="e">
        <f t="shared" si="2"/>
        <v>#DIV/0!</v>
      </c>
    </row>
    <row r="178" spans="1:4" ht="14.25">
      <c r="A178" s="157" t="s">
        <v>166</v>
      </c>
      <c r="B178" s="310">
        <v>0</v>
      </c>
      <c r="C178" s="158">
        <v>0</v>
      </c>
      <c r="D178" s="308" t="e">
        <f t="shared" si="2"/>
        <v>#DIV/0!</v>
      </c>
    </row>
    <row r="179" spans="1:4" ht="14.25">
      <c r="A179" s="157" t="s">
        <v>267</v>
      </c>
      <c r="B179" s="310">
        <v>101</v>
      </c>
      <c r="C179" s="158">
        <v>0</v>
      </c>
      <c r="D179" s="308">
        <f t="shared" si="2"/>
        <v>0</v>
      </c>
    </row>
    <row r="180" spans="1:4" ht="14.25">
      <c r="A180" s="159" t="s">
        <v>173</v>
      </c>
      <c r="B180" s="310">
        <v>0</v>
      </c>
      <c r="C180" s="158">
        <v>0</v>
      </c>
      <c r="D180" s="308" t="e">
        <f t="shared" si="2"/>
        <v>#DIV/0!</v>
      </c>
    </row>
    <row r="181" spans="1:4" ht="14.25">
      <c r="A181" s="159" t="s">
        <v>268</v>
      </c>
      <c r="B181" s="310">
        <v>32</v>
      </c>
      <c r="C181" s="158">
        <v>55</v>
      </c>
      <c r="D181" s="308">
        <f t="shared" si="2"/>
        <v>1.71875</v>
      </c>
    </row>
    <row r="182" spans="1:4" ht="14.25">
      <c r="A182" s="159" t="s">
        <v>269</v>
      </c>
      <c r="B182" s="309">
        <v>874</v>
      </c>
      <c r="C182" s="117">
        <f>SUM(C183:C188)</f>
        <v>1130</v>
      </c>
      <c r="D182" s="308">
        <f t="shared" si="2"/>
        <v>1.2929061784897025</v>
      </c>
    </row>
    <row r="183" spans="1:4" ht="14.25">
      <c r="A183" s="159" t="s">
        <v>164</v>
      </c>
      <c r="B183" s="310">
        <v>874</v>
      </c>
      <c r="C183" s="158">
        <v>900</v>
      </c>
      <c r="D183" s="308">
        <f t="shared" si="2"/>
        <v>1.0297482837528604</v>
      </c>
    </row>
    <row r="184" spans="1:4" ht="14.25">
      <c r="A184" s="157" t="s">
        <v>165</v>
      </c>
      <c r="B184" s="310">
        <v>0</v>
      </c>
      <c r="C184" s="158">
        <v>17</v>
      </c>
      <c r="D184" s="308" t="e">
        <f t="shared" si="2"/>
        <v>#DIV/0!</v>
      </c>
    </row>
    <row r="185" spans="1:4" ht="14.25">
      <c r="A185" s="157" t="s">
        <v>166</v>
      </c>
      <c r="B185" s="310">
        <v>0</v>
      </c>
      <c r="C185" s="158">
        <v>0</v>
      </c>
      <c r="D185" s="308" t="e">
        <f t="shared" si="2"/>
        <v>#DIV/0!</v>
      </c>
    </row>
    <row r="186" spans="1:4" ht="14.25">
      <c r="A186" s="157" t="s">
        <v>270</v>
      </c>
      <c r="B186" s="310">
        <v>0</v>
      </c>
      <c r="C186" s="158">
        <v>0</v>
      </c>
      <c r="D186" s="308" t="e">
        <f t="shared" si="2"/>
        <v>#DIV/0!</v>
      </c>
    </row>
    <row r="187" spans="1:4" ht="14.25">
      <c r="A187" s="159" t="s">
        <v>173</v>
      </c>
      <c r="B187" s="310">
        <v>0</v>
      </c>
      <c r="C187" s="158">
        <v>0</v>
      </c>
      <c r="D187" s="308" t="e">
        <f t="shared" si="2"/>
        <v>#DIV/0!</v>
      </c>
    </row>
    <row r="188" spans="1:4" ht="14.25">
      <c r="A188" s="159" t="s">
        <v>271</v>
      </c>
      <c r="B188" s="309">
        <v>0</v>
      </c>
      <c r="C188" s="158">
        <v>213</v>
      </c>
      <c r="D188" s="308" t="e">
        <f t="shared" si="2"/>
        <v>#DIV/0!</v>
      </c>
    </row>
    <row r="189" spans="1:4" ht="14.25">
      <c r="A189" s="159" t="s">
        <v>272</v>
      </c>
      <c r="B189" s="310">
        <v>388</v>
      </c>
      <c r="C189" s="117">
        <f>SUM(C190:C195)</f>
        <v>541</v>
      </c>
      <c r="D189" s="308">
        <f t="shared" si="2"/>
        <v>1.3943298969072164</v>
      </c>
    </row>
    <row r="190" spans="1:4" ht="14.25">
      <c r="A190" s="157" t="s">
        <v>164</v>
      </c>
      <c r="B190" s="309">
        <v>356</v>
      </c>
      <c r="C190" s="158">
        <v>350</v>
      </c>
      <c r="D190" s="308">
        <f t="shared" si="2"/>
        <v>0.9831460674157303</v>
      </c>
    </row>
    <row r="191" spans="1:4" ht="14.25">
      <c r="A191" s="157" t="s">
        <v>165</v>
      </c>
      <c r="B191" s="310">
        <v>0</v>
      </c>
      <c r="C191" s="158">
        <v>0</v>
      </c>
      <c r="D191" s="308" t="e">
        <f t="shared" si="2"/>
        <v>#DIV/0!</v>
      </c>
    </row>
    <row r="192" spans="1:4" ht="14.25">
      <c r="A192" s="157" t="s">
        <v>166</v>
      </c>
      <c r="B192" s="310">
        <v>0</v>
      </c>
      <c r="C192" s="158">
        <v>0</v>
      </c>
      <c r="D192" s="308" t="e">
        <f t="shared" si="2"/>
        <v>#DIV/0!</v>
      </c>
    </row>
    <row r="193" spans="1:4" ht="14.25">
      <c r="A193" s="157" t="s">
        <v>273</v>
      </c>
      <c r="B193" s="309">
        <v>0</v>
      </c>
      <c r="C193" s="158">
        <v>0</v>
      </c>
      <c r="D193" s="308" t="e">
        <f t="shared" si="2"/>
        <v>#DIV/0!</v>
      </c>
    </row>
    <row r="194" spans="1:4" ht="14.25">
      <c r="A194" s="157" t="s">
        <v>173</v>
      </c>
      <c r="B194" s="310">
        <v>0</v>
      </c>
      <c r="C194" s="158">
        <v>0</v>
      </c>
      <c r="D194" s="308" t="e">
        <f t="shared" si="2"/>
        <v>#DIV/0!</v>
      </c>
    </row>
    <row r="195" spans="1:4" ht="14.25">
      <c r="A195" s="159" t="s">
        <v>274</v>
      </c>
      <c r="B195" s="309">
        <v>32</v>
      </c>
      <c r="C195" s="158">
        <v>191</v>
      </c>
      <c r="D195" s="308">
        <f t="shared" si="2"/>
        <v>5.96875</v>
      </c>
    </row>
    <row r="196" spans="1:4" ht="14.25">
      <c r="A196" s="159" t="s">
        <v>275</v>
      </c>
      <c r="B196" s="310">
        <v>257</v>
      </c>
      <c r="C196" s="117">
        <f>SUM(C197:C202)</f>
        <v>436</v>
      </c>
      <c r="D196" s="308">
        <f t="shared" si="2"/>
        <v>1.6964980544747081</v>
      </c>
    </row>
    <row r="197" spans="1:4" ht="14.25">
      <c r="A197" s="117" t="s">
        <v>164</v>
      </c>
      <c r="B197" s="310">
        <v>205</v>
      </c>
      <c r="C197" s="158">
        <v>200</v>
      </c>
      <c r="D197" s="308">
        <f t="shared" si="2"/>
        <v>0.975609756097561</v>
      </c>
    </row>
    <row r="198" spans="1:4" ht="14.25">
      <c r="A198" s="157" t="s">
        <v>165</v>
      </c>
      <c r="B198" s="310">
        <v>0</v>
      </c>
      <c r="C198" s="158">
        <v>0</v>
      </c>
      <c r="D198" s="308" t="e">
        <f t="shared" si="2"/>
        <v>#DIV/0!</v>
      </c>
    </row>
    <row r="199" spans="1:4" ht="14.25">
      <c r="A199" s="157" t="s">
        <v>166</v>
      </c>
      <c r="B199" s="309">
        <v>0</v>
      </c>
      <c r="C199" s="158">
        <v>0</v>
      </c>
      <c r="D199" s="308" t="e">
        <f aca="true" t="shared" si="3" ref="D199:D262">C199/B199</f>
        <v>#DIV/0!</v>
      </c>
    </row>
    <row r="200" spans="1:4" ht="14.25">
      <c r="A200" s="157" t="s">
        <v>276</v>
      </c>
      <c r="B200" s="309">
        <v>0</v>
      </c>
      <c r="C200" s="158">
        <v>0</v>
      </c>
      <c r="D200" s="308" t="e">
        <f t="shared" si="3"/>
        <v>#DIV/0!</v>
      </c>
    </row>
    <row r="201" spans="1:4" ht="14.25">
      <c r="A201" s="157" t="s">
        <v>173</v>
      </c>
      <c r="B201" s="310">
        <v>0</v>
      </c>
      <c r="C201" s="158">
        <v>0</v>
      </c>
      <c r="D201" s="308" t="e">
        <f t="shared" si="3"/>
        <v>#DIV/0!</v>
      </c>
    </row>
    <row r="202" spans="1:4" ht="14.25">
      <c r="A202" s="159" t="s">
        <v>277</v>
      </c>
      <c r="B202" s="310">
        <v>52</v>
      </c>
      <c r="C202" s="158">
        <v>236</v>
      </c>
      <c r="D202" s="308">
        <f t="shared" si="3"/>
        <v>4.538461538461538</v>
      </c>
    </row>
    <row r="203" spans="1:4" ht="14.25">
      <c r="A203" s="159" t="s">
        <v>278</v>
      </c>
      <c r="B203" s="309">
        <v>165</v>
      </c>
      <c r="C203" s="117">
        <f>SUM(C204:C210)</f>
        <v>280</v>
      </c>
      <c r="D203" s="308">
        <f t="shared" si="3"/>
        <v>1.696969696969697</v>
      </c>
    </row>
    <row r="204" spans="1:4" ht="14.25">
      <c r="A204" s="159" t="s">
        <v>164</v>
      </c>
      <c r="B204" s="309">
        <v>165</v>
      </c>
      <c r="C204" s="158">
        <v>180</v>
      </c>
      <c r="D204" s="308">
        <f t="shared" si="3"/>
        <v>1.0909090909090908</v>
      </c>
    </row>
    <row r="205" spans="1:4" ht="14.25">
      <c r="A205" s="157" t="s">
        <v>165</v>
      </c>
      <c r="B205" s="310">
        <v>0</v>
      </c>
      <c r="C205" s="158">
        <v>0</v>
      </c>
      <c r="D205" s="308" t="e">
        <f t="shared" si="3"/>
        <v>#DIV/0!</v>
      </c>
    </row>
    <row r="206" spans="1:4" ht="14.25">
      <c r="A206" s="157" t="s">
        <v>166</v>
      </c>
      <c r="B206" s="310">
        <v>0</v>
      </c>
      <c r="C206" s="158">
        <v>0</v>
      </c>
      <c r="D206" s="308" t="e">
        <f t="shared" si="3"/>
        <v>#DIV/0!</v>
      </c>
    </row>
    <row r="207" spans="1:4" ht="14.25">
      <c r="A207" s="157" t="s">
        <v>279</v>
      </c>
      <c r="B207" s="310">
        <v>0</v>
      </c>
      <c r="C207" s="158">
        <v>80</v>
      </c>
      <c r="D207" s="308" t="e">
        <f t="shared" si="3"/>
        <v>#DIV/0!</v>
      </c>
    </row>
    <row r="208" spans="1:4" ht="14.25">
      <c r="A208" s="157" t="s">
        <v>280</v>
      </c>
      <c r="B208" s="309">
        <v>0</v>
      </c>
      <c r="C208" s="158">
        <v>0</v>
      </c>
      <c r="D208" s="308" t="e">
        <f t="shared" si="3"/>
        <v>#DIV/0!</v>
      </c>
    </row>
    <row r="209" spans="1:4" ht="14.25">
      <c r="A209" s="157" t="s">
        <v>173</v>
      </c>
      <c r="B209" s="310">
        <v>0</v>
      </c>
      <c r="C209" s="158">
        <v>0</v>
      </c>
      <c r="D209" s="308" t="e">
        <f t="shared" si="3"/>
        <v>#DIV/0!</v>
      </c>
    </row>
    <row r="210" spans="1:4" ht="14.25">
      <c r="A210" s="159" t="s">
        <v>281</v>
      </c>
      <c r="B210" s="309">
        <v>0</v>
      </c>
      <c r="C210" s="158">
        <v>20</v>
      </c>
      <c r="D210" s="308" t="e">
        <f t="shared" si="3"/>
        <v>#DIV/0!</v>
      </c>
    </row>
    <row r="211" spans="1:4" ht="14.25">
      <c r="A211" s="159" t="s">
        <v>282</v>
      </c>
      <c r="B211" s="310">
        <v>0</v>
      </c>
      <c r="C211" s="117">
        <f>SUM(C212:C216)</f>
        <v>0</v>
      </c>
      <c r="D211" s="308" t="e">
        <f t="shared" si="3"/>
        <v>#DIV/0!</v>
      </c>
    </row>
    <row r="212" spans="1:4" ht="14.25">
      <c r="A212" s="159" t="s">
        <v>164</v>
      </c>
      <c r="B212" s="310">
        <v>0</v>
      </c>
      <c r="C212" s="117"/>
      <c r="D212" s="308" t="e">
        <f t="shared" si="3"/>
        <v>#DIV/0!</v>
      </c>
    </row>
    <row r="213" spans="1:4" ht="14.25">
      <c r="A213" s="117" t="s">
        <v>165</v>
      </c>
      <c r="B213" s="309">
        <v>0</v>
      </c>
      <c r="C213" s="117"/>
      <c r="D213" s="308" t="e">
        <f t="shared" si="3"/>
        <v>#DIV/0!</v>
      </c>
    </row>
    <row r="214" spans="1:4" ht="14.25">
      <c r="A214" s="157" t="s">
        <v>166</v>
      </c>
      <c r="B214" s="310">
        <v>0</v>
      </c>
      <c r="C214" s="118"/>
      <c r="D214" s="308" t="e">
        <f t="shared" si="3"/>
        <v>#DIV/0!</v>
      </c>
    </row>
    <row r="215" spans="1:4" ht="14.25">
      <c r="A215" s="157" t="s">
        <v>173</v>
      </c>
      <c r="B215" s="309">
        <v>0</v>
      </c>
      <c r="C215" s="118"/>
      <c r="D215" s="308" t="e">
        <f t="shared" si="3"/>
        <v>#DIV/0!</v>
      </c>
    </row>
    <row r="216" spans="1:4" ht="14.25">
      <c r="A216" s="157" t="s">
        <v>283</v>
      </c>
      <c r="B216" s="310">
        <v>0</v>
      </c>
      <c r="C216" s="118"/>
      <c r="D216" s="308" t="e">
        <f t="shared" si="3"/>
        <v>#DIV/0!</v>
      </c>
    </row>
    <row r="217" spans="1:4" ht="14.25">
      <c r="A217" s="159" t="s">
        <v>284</v>
      </c>
      <c r="B217" s="310">
        <v>0</v>
      </c>
      <c r="C217" s="118">
        <f>SUM(C218:C222)</f>
        <v>64</v>
      </c>
      <c r="D217" s="308" t="e">
        <f t="shared" si="3"/>
        <v>#DIV/0!</v>
      </c>
    </row>
    <row r="218" spans="1:4" ht="14.25">
      <c r="A218" s="159" t="s">
        <v>164</v>
      </c>
      <c r="B218" s="310">
        <v>0</v>
      </c>
      <c r="C218" s="158">
        <v>0</v>
      </c>
      <c r="D218" s="308" t="e">
        <f t="shared" si="3"/>
        <v>#DIV/0!</v>
      </c>
    </row>
    <row r="219" spans="1:4" ht="14.25">
      <c r="A219" s="159" t="s">
        <v>165</v>
      </c>
      <c r="B219" s="309">
        <v>0</v>
      </c>
      <c r="C219" s="158">
        <v>0</v>
      </c>
      <c r="D219" s="308" t="e">
        <f t="shared" si="3"/>
        <v>#DIV/0!</v>
      </c>
    </row>
    <row r="220" spans="1:4" ht="14.25">
      <c r="A220" s="157" t="s">
        <v>166</v>
      </c>
      <c r="B220" s="310">
        <v>0</v>
      </c>
      <c r="C220" s="158">
        <v>0</v>
      </c>
      <c r="D220" s="308" t="e">
        <f t="shared" si="3"/>
        <v>#DIV/0!</v>
      </c>
    </row>
    <row r="221" spans="1:4" ht="14.25">
      <c r="A221" s="157" t="s">
        <v>173</v>
      </c>
      <c r="B221" s="310">
        <v>0</v>
      </c>
      <c r="C221" s="158">
        <v>0</v>
      </c>
      <c r="D221" s="308" t="e">
        <f t="shared" si="3"/>
        <v>#DIV/0!</v>
      </c>
    </row>
    <row r="222" spans="1:4" ht="14.25">
      <c r="A222" s="157" t="s">
        <v>285</v>
      </c>
      <c r="B222" s="309">
        <v>0</v>
      </c>
      <c r="C222" s="158">
        <v>64</v>
      </c>
      <c r="D222" s="308" t="e">
        <f t="shared" si="3"/>
        <v>#DIV/0!</v>
      </c>
    </row>
    <row r="223" spans="1:4" ht="14.25">
      <c r="A223" s="157" t="s">
        <v>286</v>
      </c>
      <c r="B223" s="310">
        <v>0</v>
      </c>
      <c r="C223" s="163">
        <f>SUM(C224:C229)</f>
        <v>0</v>
      </c>
      <c r="D223" s="308" t="e">
        <f t="shared" si="3"/>
        <v>#DIV/0!</v>
      </c>
    </row>
    <row r="224" spans="1:4" ht="14.25">
      <c r="A224" s="157" t="s">
        <v>164</v>
      </c>
      <c r="B224" s="309">
        <v>0</v>
      </c>
      <c r="C224" s="163"/>
      <c r="D224" s="308" t="e">
        <f t="shared" si="3"/>
        <v>#DIV/0!</v>
      </c>
    </row>
    <row r="225" spans="1:4" ht="14.25">
      <c r="A225" s="157" t="s">
        <v>165</v>
      </c>
      <c r="B225" s="309">
        <v>0</v>
      </c>
      <c r="C225" s="163"/>
      <c r="D225" s="308" t="e">
        <f t="shared" si="3"/>
        <v>#DIV/0!</v>
      </c>
    </row>
    <row r="226" spans="1:4" ht="14.25">
      <c r="A226" s="157" t="s">
        <v>166</v>
      </c>
      <c r="B226" s="310">
        <v>0</v>
      </c>
      <c r="C226" s="118"/>
      <c r="D226" s="308" t="e">
        <f t="shared" si="3"/>
        <v>#DIV/0!</v>
      </c>
    </row>
    <row r="227" spans="1:4" ht="14.25">
      <c r="A227" s="157" t="s">
        <v>287</v>
      </c>
      <c r="B227" s="310">
        <v>0</v>
      </c>
      <c r="C227" s="118"/>
      <c r="D227" s="308" t="e">
        <f t="shared" si="3"/>
        <v>#DIV/0!</v>
      </c>
    </row>
    <row r="228" spans="1:4" ht="14.25">
      <c r="A228" s="157" t="s">
        <v>173</v>
      </c>
      <c r="B228" s="310">
        <v>0</v>
      </c>
      <c r="C228" s="118"/>
      <c r="D228" s="308" t="e">
        <f t="shared" si="3"/>
        <v>#DIV/0!</v>
      </c>
    </row>
    <row r="229" spans="1:4" ht="14.25">
      <c r="A229" s="157" t="s">
        <v>288</v>
      </c>
      <c r="B229" s="310">
        <v>0</v>
      </c>
      <c r="C229" s="118"/>
      <c r="D229" s="308" t="e">
        <f t="shared" si="3"/>
        <v>#DIV/0!</v>
      </c>
    </row>
    <row r="230" spans="1:4" ht="14.25">
      <c r="A230" s="157" t="s">
        <v>289</v>
      </c>
      <c r="B230" s="310">
        <v>1813</v>
      </c>
      <c r="C230" s="118">
        <f>SUM(C231:C244)</f>
        <v>1874</v>
      </c>
      <c r="D230" s="308">
        <f t="shared" si="3"/>
        <v>1.033645890788748</v>
      </c>
    </row>
    <row r="231" spans="1:4" ht="14.25">
      <c r="A231" s="157" t="s">
        <v>164</v>
      </c>
      <c r="B231" s="310">
        <v>1695</v>
      </c>
      <c r="C231" s="158">
        <v>1838</v>
      </c>
      <c r="D231" s="308">
        <f t="shared" si="3"/>
        <v>1.0843657817109145</v>
      </c>
    </row>
    <row r="232" spans="1:4" ht="14.25">
      <c r="A232" s="157" t="s">
        <v>165</v>
      </c>
      <c r="B232" s="310">
        <v>0</v>
      </c>
      <c r="C232" s="158">
        <v>0</v>
      </c>
      <c r="D232" s="308" t="e">
        <f t="shared" si="3"/>
        <v>#DIV/0!</v>
      </c>
    </row>
    <row r="233" spans="1:4" ht="14.25">
      <c r="A233" s="157" t="s">
        <v>166</v>
      </c>
      <c r="B233" s="310">
        <v>0</v>
      </c>
      <c r="C233" s="158">
        <v>0</v>
      </c>
      <c r="D233" s="308" t="e">
        <f t="shared" si="3"/>
        <v>#DIV/0!</v>
      </c>
    </row>
    <row r="234" spans="1:4" ht="14.25">
      <c r="A234" s="157" t="s">
        <v>290</v>
      </c>
      <c r="B234" s="310">
        <v>0</v>
      </c>
      <c r="C234" s="158">
        <v>0</v>
      </c>
      <c r="D234" s="308" t="e">
        <f t="shared" si="3"/>
        <v>#DIV/0!</v>
      </c>
    </row>
    <row r="235" spans="1:4" ht="14.25">
      <c r="A235" s="157" t="s">
        <v>291</v>
      </c>
      <c r="B235" s="310">
        <v>0</v>
      </c>
      <c r="C235" s="158">
        <v>0</v>
      </c>
      <c r="D235" s="308" t="e">
        <f t="shared" si="3"/>
        <v>#DIV/0!</v>
      </c>
    </row>
    <row r="236" spans="1:4" ht="14.25">
      <c r="A236" s="157" t="s">
        <v>205</v>
      </c>
      <c r="B236" s="310">
        <v>0</v>
      </c>
      <c r="C236" s="158">
        <v>0</v>
      </c>
      <c r="D236" s="308" t="e">
        <f t="shared" si="3"/>
        <v>#DIV/0!</v>
      </c>
    </row>
    <row r="237" spans="1:4" ht="14.25">
      <c r="A237" s="157" t="s">
        <v>292</v>
      </c>
      <c r="B237" s="310">
        <v>0</v>
      </c>
      <c r="C237" s="158">
        <v>0</v>
      </c>
      <c r="D237" s="308" t="e">
        <f t="shared" si="3"/>
        <v>#DIV/0!</v>
      </c>
    </row>
    <row r="238" spans="1:4" ht="14.25">
      <c r="A238" s="157" t="s">
        <v>293</v>
      </c>
      <c r="B238" s="309">
        <v>13</v>
      </c>
      <c r="C238" s="158">
        <v>0</v>
      </c>
      <c r="D238" s="308">
        <f t="shared" si="3"/>
        <v>0</v>
      </c>
    </row>
    <row r="239" spans="1:4" ht="14.25">
      <c r="A239" s="157" t="s">
        <v>294</v>
      </c>
      <c r="B239" s="310">
        <v>0</v>
      </c>
      <c r="C239" s="158">
        <v>0</v>
      </c>
      <c r="D239" s="308" t="e">
        <f t="shared" si="3"/>
        <v>#DIV/0!</v>
      </c>
    </row>
    <row r="240" spans="1:4" ht="14.25">
      <c r="A240" s="157" t="s">
        <v>295</v>
      </c>
      <c r="B240" s="310">
        <v>0</v>
      </c>
      <c r="C240" s="158">
        <v>0</v>
      </c>
      <c r="D240" s="308" t="e">
        <f t="shared" si="3"/>
        <v>#DIV/0!</v>
      </c>
    </row>
    <row r="241" spans="1:4" ht="14.25">
      <c r="A241" s="157" t="s">
        <v>296</v>
      </c>
      <c r="B241" s="310">
        <v>0</v>
      </c>
      <c r="C241" s="158">
        <v>0</v>
      </c>
      <c r="D241" s="308" t="e">
        <f t="shared" si="3"/>
        <v>#DIV/0!</v>
      </c>
    </row>
    <row r="242" spans="1:4" ht="14.25">
      <c r="A242" s="157" t="s">
        <v>297</v>
      </c>
      <c r="B242" s="310">
        <v>0</v>
      </c>
      <c r="C242" s="158">
        <v>5</v>
      </c>
      <c r="D242" s="308" t="e">
        <f t="shared" si="3"/>
        <v>#DIV/0!</v>
      </c>
    </row>
    <row r="243" spans="1:4" ht="14.25">
      <c r="A243" s="157" t="s">
        <v>173</v>
      </c>
      <c r="B243" s="309">
        <v>0</v>
      </c>
      <c r="C243" s="158">
        <v>0</v>
      </c>
      <c r="D243" s="308" t="e">
        <f t="shared" si="3"/>
        <v>#DIV/0!</v>
      </c>
    </row>
    <row r="244" spans="1:4" ht="14.25">
      <c r="A244" s="157" t="s">
        <v>298</v>
      </c>
      <c r="B244" s="310">
        <v>105</v>
      </c>
      <c r="C244" s="158">
        <v>31</v>
      </c>
      <c r="D244" s="308">
        <f t="shared" si="3"/>
        <v>0.29523809523809524</v>
      </c>
    </row>
    <row r="245" spans="1:4" ht="14.25">
      <c r="A245" s="157" t="s">
        <v>299</v>
      </c>
      <c r="B245" s="310">
        <v>2222</v>
      </c>
      <c r="C245" s="117">
        <f>SUM(C246:C247)</f>
        <v>17534</v>
      </c>
      <c r="D245" s="308">
        <f t="shared" si="3"/>
        <v>7.891089108910891</v>
      </c>
    </row>
    <row r="246" spans="1:4" ht="14.25">
      <c r="A246" s="159" t="s">
        <v>300</v>
      </c>
      <c r="B246" s="310">
        <v>0</v>
      </c>
      <c r="C246" s="158"/>
      <c r="D246" s="308" t="e">
        <f t="shared" si="3"/>
        <v>#DIV/0!</v>
      </c>
    </row>
    <row r="247" spans="1:4" ht="14.25">
      <c r="A247" s="159" t="s">
        <v>301</v>
      </c>
      <c r="B247" s="310">
        <v>2222</v>
      </c>
      <c r="C247" s="158">
        <v>17534</v>
      </c>
      <c r="D247" s="308">
        <f t="shared" si="3"/>
        <v>7.891089108910891</v>
      </c>
    </row>
    <row r="248" spans="1:4" ht="14.25">
      <c r="A248" s="117" t="s">
        <v>302</v>
      </c>
      <c r="B248" s="309">
        <v>0</v>
      </c>
      <c r="C248" s="117">
        <f>SUM(C249:C250)</f>
        <v>0</v>
      </c>
      <c r="D248" s="308" t="e">
        <f t="shared" si="3"/>
        <v>#DIV/0!</v>
      </c>
    </row>
    <row r="249" spans="1:4" ht="14.25">
      <c r="A249" s="157" t="s">
        <v>303</v>
      </c>
      <c r="B249" s="310">
        <v>0</v>
      </c>
      <c r="C249" s="117"/>
      <c r="D249" s="308" t="e">
        <f t="shared" si="3"/>
        <v>#DIV/0!</v>
      </c>
    </row>
    <row r="250" spans="1:4" ht="14.25">
      <c r="A250" s="157" t="s">
        <v>304</v>
      </c>
      <c r="B250" s="310">
        <v>0</v>
      </c>
      <c r="C250" s="117"/>
      <c r="D250" s="308" t="e">
        <f t="shared" si="3"/>
        <v>#DIV/0!</v>
      </c>
    </row>
    <row r="251" spans="1:4" ht="14.25">
      <c r="A251" s="117" t="s">
        <v>305</v>
      </c>
      <c r="B251" s="310">
        <v>0</v>
      </c>
      <c r="C251" s="117">
        <f>SUM(C252,C262)</f>
        <v>3</v>
      </c>
      <c r="D251" s="308" t="e">
        <f t="shared" si="3"/>
        <v>#DIV/0!</v>
      </c>
    </row>
    <row r="252" spans="1:4" ht="14.25">
      <c r="A252" s="159" t="s">
        <v>306</v>
      </c>
      <c r="B252" s="310">
        <v>0</v>
      </c>
      <c r="C252" s="117">
        <f>SUM(C253:C261)</f>
        <v>3</v>
      </c>
      <c r="D252" s="308" t="e">
        <f t="shared" si="3"/>
        <v>#DIV/0!</v>
      </c>
    </row>
    <row r="253" spans="1:4" ht="14.25">
      <c r="A253" s="159" t="s">
        <v>307</v>
      </c>
      <c r="B253" s="310">
        <v>0</v>
      </c>
      <c r="C253" s="158">
        <v>3</v>
      </c>
      <c r="D253" s="308" t="e">
        <f t="shared" si="3"/>
        <v>#DIV/0!</v>
      </c>
    </row>
    <row r="254" spans="1:4" ht="14.25">
      <c r="A254" s="157" t="s">
        <v>308</v>
      </c>
      <c r="B254" s="310">
        <v>0</v>
      </c>
      <c r="C254" s="117"/>
      <c r="D254" s="308" t="e">
        <f t="shared" si="3"/>
        <v>#DIV/0!</v>
      </c>
    </row>
    <row r="255" spans="1:4" ht="14.25">
      <c r="A255" s="157" t="s">
        <v>309</v>
      </c>
      <c r="B255" s="310">
        <v>0</v>
      </c>
      <c r="C255" s="117"/>
      <c r="D255" s="308" t="e">
        <f t="shared" si="3"/>
        <v>#DIV/0!</v>
      </c>
    </row>
    <row r="256" spans="1:4" ht="14.25">
      <c r="A256" s="157" t="s">
        <v>310</v>
      </c>
      <c r="B256" s="310">
        <v>0</v>
      </c>
      <c r="C256" s="117"/>
      <c r="D256" s="308" t="e">
        <f t="shared" si="3"/>
        <v>#DIV/0!</v>
      </c>
    </row>
    <row r="257" spans="1:4" ht="14.25">
      <c r="A257" s="159" t="s">
        <v>311</v>
      </c>
      <c r="B257" s="310">
        <v>0</v>
      </c>
      <c r="C257" s="117"/>
      <c r="D257" s="308" t="e">
        <f t="shared" si="3"/>
        <v>#DIV/0!</v>
      </c>
    </row>
    <row r="258" spans="1:4" ht="14.25">
      <c r="A258" s="159" t="s">
        <v>312</v>
      </c>
      <c r="B258" s="309">
        <v>0</v>
      </c>
      <c r="C258" s="117"/>
      <c r="D258" s="308" t="e">
        <f t="shared" si="3"/>
        <v>#DIV/0!</v>
      </c>
    </row>
    <row r="259" spans="1:4" ht="14.25">
      <c r="A259" s="159" t="s">
        <v>313</v>
      </c>
      <c r="B259" s="309">
        <v>0</v>
      </c>
      <c r="C259" s="117"/>
      <c r="D259" s="308" t="e">
        <f t="shared" si="3"/>
        <v>#DIV/0!</v>
      </c>
    </row>
    <row r="260" spans="1:4" ht="14.25">
      <c r="A260" s="159" t="s">
        <v>314</v>
      </c>
      <c r="B260" s="310">
        <v>0</v>
      </c>
      <c r="C260" s="117"/>
      <c r="D260" s="308" t="e">
        <f t="shared" si="3"/>
        <v>#DIV/0!</v>
      </c>
    </row>
    <row r="261" spans="1:4" ht="14.25">
      <c r="A261" s="159" t="s">
        <v>315</v>
      </c>
      <c r="B261" s="310">
        <v>0</v>
      </c>
      <c r="C261" s="117"/>
      <c r="D261" s="308" t="e">
        <f t="shared" si="3"/>
        <v>#DIV/0!</v>
      </c>
    </row>
    <row r="262" spans="1:4" ht="14.25">
      <c r="A262" s="159" t="s">
        <v>316</v>
      </c>
      <c r="B262" s="310">
        <v>0</v>
      </c>
      <c r="C262" s="117"/>
      <c r="D262" s="308" t="e">
        <f t="shared" si="3"/>
        <v>#DIV/0!</v>
      </c>
    </row>
    <row r="263" spans="1:4" ht="14.25">
      <c r="A263" s="117" t="s">
        <v>317</v>
      </c>
      <c r="B263" s="310">
        <v>13219</v>
      </c>
      <c r="C263" s="117">
        <f>SUM(C264:C353)/2</f>
        <v>15053</v>
      </c>
      <c r="D263" s="308">
        <f aca="true" t="shared" si="4" ref="D263:D326">C263/B263</f>
        <v>1.1387396928663287</v>
      </c>
    </row>
    <row r="264" spans="1:4" ht="14.25">
      <c r="A264" s="157" t="s">
        <v>318</v>
      </c>
      <c r="B264" s="310">
        <v>0</v>
      </c>
      <c r="C264" s="117">
        <f>SUM(C265:C266)</f>
        <v>0</v>
      </c>
      <c r="D264" s="308" t="e">
        <f t="shared" si="4"/>
        <v>#DIV/0!</v>
      </c>
    </row>
    <row r="265" spans="1:4" ht="14.25">
      <c r="A265" s="157" t="s">
        <v>319</v>
      </c>
      <c r="B265" s="310">
        <v>0</v>
      </c>
      <c r="C265" s="117"/>
      <c r="D265" s="308" t="e">
        <f t="shared" si="4"/>
        <v>#DIV/0!</v>
      </c>
    </row>
    <row r="266" spans="1:4" ht="14.25">
      <c r="A266" s="159" t="s">
        <v>320</v>
      </c>
      <c r="B266" s="310">
        <v>0</v>
      </c>
      <c r="C266" s="117"/>
      <c r="D266" s="308" t="e">
        <f t="shared" si="4"/>
        <v>#DIV/0!</v>
      </c>
    </row>
    <row r="267" spans="1:4" ht="14.25">
      <c r="A267" s="159" t="s">
        <v>321</v>
      </c>
      <c r="B267" s="310">
        <v>11947</v>
      </c>
      <c r="C267" s="117">
        <f>SUM(C268:C277)</f>
        <v>12306</v>
      </c>
      <c r="D267" s="308">
        <f t="shared" si="4"/>
        <v>1.0300493847827907</v>
      </c>
    </row>
    <row r="268" spans="1:4" ht="14.25">
      <c r="A268" s="159" t="s">
        <v>164</v>
      </c>
      <c r="B268" s="310">
        <v>7985</v>
      </c>
      <c r="C268" s="158">
        <v>7625</v>
      </c>
      <c r="D268" s="308">
        <f t="shared" si="4"/>
        <v>0.954915466499687</v>
      </c>
    </row>
    <row r="269" spans="1:4" ht="14.25">
      <c r="A269" s="159" t="s">
        <v>165</v>
      </c>
      <c r="B269" s="310">
        <v>0</v>
      </c>
      <c r="C269" s="158">
        <v>0</v>
      </c>
      <c r="D269" s="308" t="e">
        <f t="shared" si="4"/>
        <v>#DIV/0!</v>
      </c>
    </row>
    <row r="270" spans="1:4" ht="14.25">
      <c r="A270" s="159" t="s">
        <v>166</v>
      </c>
      <c r="B270" s="309">
        <v>0</v>
      </c>
      <c r="C270" s="158">
        <v>0</v>
      </c>
      <c r="D270" s="308" t="e">
        <f t="shared" si="4"/>
        <v>#DIV/0!</v>
      </c>
    </row>
    <row r="271" spans="1:4" ht="14.25">
      <c r="A271" s="159" t="s">
        <v>205</v>
      </c>
      <c r="B271" s="310">
        <v>453</v>
      </c>
      <c r="C271" s="158">
        <v>183</v>
      </c>
      <c r="D271" s="308">
        <f t="shared" si="4"/>
        <v>0.40397350993377484</v>
      </c>
    </row>
    <row r="272" spans="1:4" ht="14.25">
      <c r="A272" s="159" t="s">
        <v>322</v>
      </c>
      <c r="B272" s="310">
        <v>0</v>
      </c>
      <c r="C272" s="158">
        <v>976</v>
      </c>
      <c r="D272" s="308" t="e">
        <f t="shared" si="4"/>
        <v>#DIV/0!</v>
      </c>
    </row>
    <row r="273" spans="1:4" ht="14.25">
      <c r="A273" s="159" t="s">
        <v>323</v>
      </c>
      <c r="B273" s="310">
        <v>0</v>
      </c>
      <c r="C273" s="158">
        <v>0</v>
      </c>
      <c r="D273" s="308" t="e">
        <f t="shared" si="4"/>
        <v>#DIV/0!</v>
      </c>
    </row>
    <row r="274" spans="1:4" ht="14.25">
      <c r="A274" s="159" t="s">
        <v>324</v>
      </c>
      <c r="B274" s="310">
        <v>0</v>
      </c>
      <c r="C274" s="158">
        <v>0</v>
      </c>
      <c r="D274" s="308" t="e">
        <f t="shared" si="4"/>
        <v>#DIV/0!</v>
      </c>
    </row>
    <row r="275" spans="1:4" ht="14.25">
      <c r="A275" s="159" t="s">
        <v>325</v>
      </c>
      <c r="B275" s="310">
        <v>0</v>
      </c>
      <c r="C275" s="158">
        <v>0</v>
      </c>
      <c r="D275" s="308" t="e">
        <f t="shared" si="4"/>
        <v>#DIV/0!</v>
      </c>
    </row>
    <row r="276" spans="1:4" ht="14.25">
      <c r="A276" s="159" t="s">
        <v>173</v>
      </c>
      <c r="B276" s="310">
        <v>0</v>
      </c>
      <c r="C276" s="158">
        <v>0</v>
      </c>
      <c r="D276" s="308" t="e">
        <f t="shared" si="4"/>
        <v>#DIV/0!</v>
      </c>
    </row>
    <row r="277" spans="1:4" ht="14.25">
      <c r="A277" s="159" t="s">
        <v>326</v>
      </c>
      <c r="B277" s="310">
        <v>3509</v>
      </c>
      <c r="C277" s="158">
        <v>3522</v>
      </c>
      <c r="D277" s="308">
        <f t="shared" si="4"/>
        <v>1.0037047591906527</v>
      </c>
    </row>
    <row r="278" spans="1:4" ht="14.25">
      <c r="A278" s="157" t="s">
        <v>327</v>
      </c>
      <c r="B278" s="309">
        <v>0</v>
      </c>
      <c r="C278" s="117">
        <f>SUM(C279:C284)</f>
        <v>10</v>
      </c>
      <c r="D278" s="308" t="e">
        <f t="shared" si="4"/>
        <v>#DIV/0!</v>
      </c>
    </row>
    <row r="279" spans="1:4" ht="14.25">
      <c r="A279" s="157" t="s">
        <v>164</v>
      </c>
      <c r="B279" s="310">
        <v>0</v>
      </c>
      <c r="C279" s="117"/>
      <c r="D279" s="308" t="e">
        <f t="shared" si="4"/>
        <v>#DIV/0!</v>
      </c>
    </row>
    <row r="280" spans="1:4" ht="14.25">
      <c r="A280" s="157" t="s">
        <v>165</v>
      </c>
      <c r="B280" s="310">
        <v>0</v>
      </c>
      <c r="C280" s="117"/>
      <c r="D280" s="308" t="e">
        <f t="shared" si="4"/>
        <v>#DIV/0!</v>
      </c>
    </row>
    <row r="281" spans="1:4" ht="14.25">
      <c r="A281" s="159" t="s">
        <v>166</v>
      </c>
      <c r="B281" s="310">
        <v>0</v>
      </c>
      <c r="C281" s="117"/>
      <c r="D281" s="308" t="e">
        <f t="shared" si="4"/>
        <v>#DIV/0!</v>
      </c>
    </row>
    <row r="282" spans="1:4" ht="14.25">
      <c r="A282" s="159" t="s">
        <v>328</v>
      </c>
      <c r="B282" s="310">
        <v>0</v>
      </c>
      <c r="C282" s="117"/>
      <c r="D282" s="308" t="e">
        <f t="shared" si="4"/>
        <v>#DIV/0!</v>
      </c>
    </row>
    <row r="283" spans="1:4" ht="14.25">
      <c r="A283" s="159" t="s">
        <v>173</v>
      </c>
      <c r="B283" s="309">
        <v>0</v>
      </c>
      <c r="C283" s="117"/>
      <c r="D283" s="308" t="e">
        <f t="shared" si="4"/>
        <v>#DIV/0!</v>
      </c>
    </row>
    <row r="284" spans="1:4" ht="14.25">
      <c r="A284" s="117" t="s">
        <v>329</v>
      </c>
      <c r="B284" s="310">
        <v>0</v>
      </c>
      <c r="C284" s="117">
        <v>10</v>
      </c>
      <c r="D284" s="308" t="e">
        <f t="shared" si="4"/>
        <v>#DIV/0!</v>
      </c>
    </row>
    <row r="285" spans="1:4" ht="14.25">
      <c r="A285" s="160" t="s">
        <v>330</v>
      </c>
      <c r="B285" s="309">
        <v>0</v>
      </c>
      <c r="C285" s="117">
        <f>SUM(C286:C292)</f>
        <v>0</v>
      </c>
      <c r="D285" s="308" t="e">
        <f t="shared" si="4"/>
        <v>#DIV/0!</v>
      </c>
    </row>
    <row r="286" spans="1:4" ht="14.25">
      <c r="A286" s="157" t="s">
        <v>164</v>
      </c>
      <c r="B286" s="310">
        <v>0</v>
      </c>
      <c r="C286" s="117"/>
      <c r="D286" s="308" t="e">
        <f t="shared" si="4"/>
        <v>#DIV/0!</v>
      </c>
    </row>
    <row r="287" spans="1:4" ht="14.25">
      <c r="A287" s="157" t="s">
        <v>165</v>
      </c>
      <c r="B287" s="309">
        <v>0</v>
      </c>
      <c r="C287" s="117"/>
      <c r="D287" s="308" t="e">
        <f t="shared" si="4"/>
        <v>#DIV/0!</v>
      </c>
    </row>
    <row r="288" spans="1:4" ht="14.25">
      <c r="A288" s="159" t="s">
        <v>166</v>
      </c>
      <c r="B288" s="310">
        <v>0</v>
      </c>
      <c r="C288" s="117"/>
      <c r="D288" s="308" t="e">
        <f t="shared" si="4"/>
        <v>#DIV/0!</v>
      </c>
    </row>
    <row r="289" spans="1:4" ht="14.25">
      <c r="A289" s="159" t="s">
        <v>331</v>
      </c>
      <c r="B289" s="310">
        <v>0</v>
      </c>
      <c r="C289" s="117"/>
      <c r="D289" s="308" t="e">
        <f t="shared" si="4"/>
        <v>#DIV/0!</v>
      </c>
    </row>
    <row r="290" spans="1:4" ht="14.25">
      <c r="A290" s="159" t="s">
        <v>332</v>
      </c>
      <c r="B290" s="309">
        <v>0</v>
      </c>
      <c r="C290" s="117"/>
      <c r="D290" s="308" t="e">
        <f t="shared" si="4"/>
        <v>#DIV/0!</v>
      </c>
    </row>
    <row r="291" spans="1:4" ht="14.25">
      <c r="A291" s="159" t="s">
        <v>173</v>
      </c>
      <c r="B291" s="310">
        <v>0</v>
      </c>
      <c r="C291" s="117"/>
      <c r="D291" s="308" t="e">
        <f t="shared" si="4"/>
        <v>#DIV/0!</v>
      </c>
    </row>
    <row r="292" spans="1:4" ht="14.25">
      <c r="A292" s="159" t="s">
        <v>333</v>
      </c>
      <c r="B292" s="310">
        <v>0</v>
      </c>
      <c r="C292" s="117"/>
      <c r="D292" s="308" t="e">
        <f t="shared" si="4"/>
        <v>#DIV/0!</v>
      </c>
    </row>
    <row r="293" spans="1:4" ht="14.25">
      <c r="A293" s="117" t="s">
        <v>334</v>
      </c>
      <c r="B293" s="310">
        <v>0</v>
      </c>
      <c r="C293" s="117">
        <f>SUM(C294:C301)</f>
        <v>50</v>
      </c>
      <c r="D293" s="308" t="e">
        <f t="shared" si="4"/>
        <v>#DIV/0!</v>
      </c>
    </row>
    <row r="294" spans="1:4" ht="14.25">
      <c r="A294" s="157" t="s">
        <v>164</v>
      </c>
      <c r="B294" s="310">
        <v>0</v>
      </c>
      <c r="C294" s="158">
        <v>50</v>
      </c>
      <c r="D294" s="308" t="e">
        <f t="shared" si="4"/>
        <v>#DIV/0!</v>
      </c>
    </row>
    <row r="295" spans="1:4" ht="14.25">
      <c r="A295" s="157" t="s">
        <v>165</v>
      </c>
      <c r="B295" s="309">
        <v>0</v>
      </c>
      <c r="C295" s="158"/>
      <c r="D295" s="308" t="e">
        <f t="shared" si="4"/>
        <v>#DIV/0!</v>
      </c>
    </row>
    <row r="296" spans="1:4" ht="14.25">
      <c r="A296" s="157" t="s">
        <v>166</v>
      </c>
      <c r="B296" s="310">
        <v>0</v>
      </c>
      <c r="C296" s="158"/>
      <c r="D296" s="308" t="e">
        <f t="shared" si="4"/>
        <v>#DIV/0!</v>
      </c>
    </row>
    <row r="297" spans="1:4" ht="14.25">
      <c r="A297" s="159" t="s">
        <v>335</v>
      </c>
      <c r="B297" s="309">
        <v>0</v>
      </c>
      <c r="C297" s="158"/>
      <c r="D297" s="308" t="e">
        <f t="shared" si="4"/>
        <v>#DIV/0!</v>
      </c>
    </row>
    <row r="298" spans="1:4" ht="14.25">
      <c r="A298" s="159" t="s">
        <v>336</v>
      </c>
      <c r="B298" s="310">
        <v>0</v>
      </c>
      <c r="C298" s="158"/>
      <c r="D298" s="308" t="e">
        <f t="shared" si="4"/>
        <v>#DIV/0!</v>
      </c>
    </row>
    <row r="299" spans="1:4" ht="14.25">
      <c r="A299" s="159" t="s">
        <v>337</v>
      </c>
      <c r="B299" s="310">
        <v>0</v>
      </c>
      <c r="C299" s="158"/>
      <c r="D299" s="308" t="e">
        <f t="shared" si="4"/>
        <v>#DIV/0!</v>
      </c>
    </row>
    <row r="300" spans="1:4" ht="14.25">
      <c r="A300" s="157" t="s">
        <v>173</v>
      </c>
      <c r="B300" s="310">
        <v>0</v>
      </c>
      <c r="C300" s="158"/>
      <c r="D300" s="308" t="e">
        <f t="shared" si="4"/>
        <v>#DIV/0!</v>
      </c>
    </row>
    <row r="301" spans="1:4" ht="14.25">
      <c r="A301" s="157" t="s">
        <v>338</v>
      </c>
      <c r="B301" s="309">
        <v>0</v>
      </c>
      <c r="C301" s="158"/>
      <c r="D301" s="308" t="e">
        <f t="shared" si="4"/>
        <v>#DIV/0!</v>
      </c>
    </row>
    <row r="302" spans="1:4" ht="14.25">
      <c r="A302" s="157" t="s">
        <v>339</v>
      </c>
      <c r="B302" s="310">
        <v>1236</v>
      </c>
      <c r="C302" s="117">
        <f>SUM(C303:C317)</f>
        <v>2651</v>
      </c>
      <c r="D302" s="308">
        <f t="shared" si="4"/>
        <v>2.144822006472492</v>
      </c>
    </row>
    <row r="303" spans="1:4" ht="14.25">
      <c r="A303" s="159" t="s">
        <v>164</v>
      </c>
      <c r="B303" s="310">
        <v>690</v>
      </c>
      <c r="C303" s="158">
        <v>683</v>
      </c>
      <c r="D303" s="308">
        <f t="shared" si="4"/>
        <v>0.9898550724637681</v>
      </c>
    </row>
    <row r="304" spans="1:4" ht="14.25">
      <c r="A304" s="159" t="s">
        <v>165</v>
      </c>
      <c r="B304" s="310">
        <v>0</v>
      </c>
      <c r="C304" s="158"/>
      <c r="D304" s="308" t="e">
        <f t="shared" si="4"/>
        <v>#DIV/0!</v>
      </c>
    </row>
    <row r="305" spans="1:4" ht="14.25">
      <c r="A305" s="159" t="s">
        <v>166</v>
      </c>
      <c r="B305" s="310">
        <v>0</v>
      </c>
      <c r="C305" s="158"/>
      <c r="D305" s="308" t="e">
        <f t="shared" si="4"/>
        <v>#DIV/0!</v>
      </c>
    </row>
    <row r="306" spans="1:4" ht="14.25">
      <c r="A306" s="117" t="s">
        <v>340</v>
      </c>
      <c r="B306" s="310">
        <v>0</v>
      </c>
      <c r="C306" s="158">
        <v>38</v>
      </c>
      <c r="D306" s="308" t="e">
        <f t="shared" si="4"/>
        <v>#DIV/0!</v>
      </c>
    </row>
    <row r="307" spans="1:4" ht="14.25">
      <c r="A307" s="157" t="s">
        <v>341</v>
      </c>
      <c r="B307" s="309">
        <v>0</v>
      </c>
      <c r="C307" s="158"/>
      <c r="D307" s="308" t="e">
        <f t="shared" si="4"/>
        <v>#DIV/0!</v>
      </c>
    </row>
    <row r="308" spans="1:4" ht="14.25">
      <c r="A308" s="157" t="s">
        <v>342</v>
      </c>
      <c r="B308" s="310">
        <v>0</v>
      </c>
      <c r="C308" s="158"/>
      <c r="D308" s="308" t="e">
        <f t="shared" si="4"/>
        <v>#DIV/0!</v>
      </c>
    </row>
    <row r="309" spans="1:4" ht="14.25">
      <c r="A309" s="160" t="s">
        <v>343</v>
      </c>
      <c r="B309" s="310">
        <v>516</v>
      </c>
      <c r="C309" s="158">
        <v>11</v>
      </c>
      <c r="D309" s="308">
        <f t="shared" si="4"/>
        <v>0.02131782945736434</v>
      </c>
    </row>
    <row r="310" spans="1:4" ht="14.25">
      <c r="A310" s="159" t="s">
        <v>344</v>
      </c>
      <c r="B310" s="309">
        <v>0</v>
      </c>
      <c r="C310" s="158"/>
      <c r="D310" s="308" t="e">
        <f t="shared" si="4"/>
        <v>#DIV/0!</v>
      </c>
    </row>
    <row r="311" spans="1:4" ht="14.25">
      <c r="A311" s="159" t="s">
        <v>345</v>
      </c>
      <c r="B311" s="309">
        <v>0</v>
      </c>
      <c r="C311" s="158"/>
      <c r="D311" s="308" t="e">
        <f t="shared" si="4"/>
        <v>#DIV/0!</v>
      </c>
    </row>
    <row r="312" spans="1:4" ht="14.25">
      <c r="A312" s="159" t="s">
        <v>346</v>
      </c>
      <c r="B312" s="310">
        <v>0</v>
      </c>
      <c r="C312" s="158">
        <v>10</v>
      </c>
      <c r="D312" s="308" t="e">
        <f t="shared" si="4"/>
        <v>#DIV/0!</v>
      </c>
    </row>
    <row r="313" spans="1:4" ht="14.25">
      <c r="A313" s="159" t="s">
        <v>347</v>
      </c>
      <c r="B313" s="310">
        <v>0</v>
      </c>
      <c r="C313" s="158"/>
      <c r="D313" s="308" t="e">
        <f t="shared" si="4"/>
        <v>#DIV/0!</v>
      </c>
    </row>
    <row r="314" spans="1:4" ht="14.25">
      <c r="A314" s="159" t="s">
        <v>348</v>
      </c>
      <c r="B314" s="310">
        <v>0</v>
      </c>
      <c r="C314" s="158"/>
      <c r="D314" s="308" t="e">
        <f t="shared" si="4"/>
        <v>#DIV/0!</v>
      </c>
    </row>
    <row r="315" spans="1:4" ht="14.25">
      <c r="A315" s="159" t="s">
        <v>205</v>
      </c>
      <c r="B315" s="309">
        <v>0</v>
      </c>
      <c r="C315" s="158"/>
      <c r="D315" s="308" t="e">
        <f t="shared" si="4"/>
        <v>#DIV/0!</v>
      </c>
    </row>
    <row r="316" spans="1:4" ht="14.25">
      <c r="A316" s="159" t="s">
        <v>173</v>
      </c>
      <c r="B316" s="310">
        <v>0</v>
      </c>
      <c r="C316" s="158"/>
      <c r="D316" s="308" t="e">
        <f t="shared" si="4"/>
        <v>#DIV/0!</v>
      </c>
    </row>
    <row r="317" spans="1:4" ht="14.25">
      <c r="A317" s="157" t="s">
        <v>349</v>
      </c>
      <c r="B317" s="309">
        <v>30</v>
      </c>
      <c r="C317" s="158">
        <v>1909</v>
      </c>
      <c r="D317" s="308">
        <f t="shared" si="4"/>
        <v>63.63333333333333</v>
      </c>
    </row>
    <row r="318" spans="1:4" ht="14.25">
      <c r="A318" s="160" t="s">
        <v>350</v>
      </c>
      <c r="B318" s="310">
        <v>0</v>
      </c>
      <c r="C318" s="117">
        <f>SUM(C319:C327)</f>
        <v>0</v>
      </c>
      <c r="D318" s="308" t="e">
        <f t="shared" si="4"/>
        <v>#DIV/0!</v>
      </c>
    </row>
    <row r="319" spans="1:4" ht="14.25">
      <c r="A319" s="157" t="s">
        <v>164</v>
      </c>
      <c r="B319" s="309">
        <v>0</v>
      </c>
      <c r="C319" s="117"/>
      <c r="D319" s="308" t="e">
        <f t="shared" si="4"/>
        <v>#DIV/0!</v>
      </c>
    </row>
    <row r="320" spans="1:4" ht="14.25">
      <c r="A320" s="159" t="s">
        <v>165</v>
      </c>
      <c r="B320" s="310">
        <v>0</v>
      </c>
      <c r="C320" s="117"/>
      <c r="D320" s="308" t="e">
        <f t="shared" si="4"/>
        <v>#DIV/0!</v>
      </c>
    </row>
    <row r="321" spans="1:4" ht="14.25">
      <c r="A321" s="159" t="s">
        <v>166</v>
      </c>
      <c r="B321" s="309">
        <v>0</v>
      </c>
      <c r="C321" s="117"/>
      <c r="D321" s="308" t="e">
        <f t="shared" si="4"/>
        <v>#DIV/0!</v>
      </c>
    </row>
    <row r="322" spans="1:4" ht="14.25">
      <c r="A322" s="159" t="s">
        <v>351</v>
      </c>
      <c r="B322" s="310">
        <v>0</v>
      </c>
      <c r="C322" s="117"/>
      <c r="D322" s="308" t="e">
        <f t="shared" si="4"/>
        <v>#DIV/0!</v>
      </c>
    </row>
    <row r="323" spans="1:4" ht="14.25">
      <c r="A323" s="117" t="s">
        <v>352</v>
      </c>
      <c r="B323" s="309">
        <v>0</v>
      </c>
      <c r="C323" s="117"/>
      <c r="D323" s="308" t="e">
        <f t="shared" si="4"/>
        <v>#DIV/0!</v>
      </c>
    </row>
    <row r="324" spans="1:4" ht="14.25">
      <c r="A324" s="157" t="s">
        <v>353</v>
      </c>
      <c r="B324" s="309">
        <v>0</v>
      </c>
      <c r="C324" s="117"/>
      <c r="D324" s="308" t="e">
        <f t="shared" si="4"/>
        <v>#DIV/0!</v>
      </c>
    </row>
    <row r="325" spans="1:4" ht="14.25">
      <c r="A325" s="157" t="s">
        <v>205</v>
      </c>
      <c r="B325" s="310">
        <v>0</v>
      </c>
      <c r="C325" s="117"/>
      <c r="D325" s="308" t="e">
        <f t="shared" si="4"/>
        <v>#DIV/0!</v>
      </c>
    </row>
    <row r="326" spans="1:4" ht="14.25">
      <c r="A326" s="157" t="s">
        <v>173</v>
      </c>
      <c r="B326" s="309">
        <v>0</v>
      </c>
      <c r="C326" s="117"/>
      <c r="D326" s="308" t="e">
        <f t="shared" si="4"/>
        <v>#DIV/0!</v>
      </c>
    </row>
    <row r="327" spans="1:4" ht="14.25">
      <c r="A327" s="157" t="s">
        <v>354</v>
      </c>
      <c r="B327" s="310">
        <v>0</v>
      </c>
      <c r="C327" s="117"/>
      <c r="D327" s="308" t="e">
        <f aca="true" t="shared" si="5" ref="D327:D390">C327/B327</f>
        <v>#DIV/0!</v>
      </c>
    </row>
    <row r="328" spans="1:4" ht="14.25">
      <c r="A328" s="159" t="s">
        <v>355</v>
      </c>
      <c r="B328" s="309">
        <v>0</v>
      </c>
      <c r="C328" s="117">
        <f>SUM(C329:C337)</f>
        <v>0</v>
      </c>
      <c r="D328" s="308" t="e">
        <f t="shared" si="5"/>
        <v>#DIV/0!</v>
      </c>
    </row>
    <row r="329" spans="1:4" ht="14.25">
      <c r="A329" s="159" t="s">
        <v>164</v>
      </c>
      <c r="B329" s="309">
        <v>0</v>
      </c>
      <c r="C329" s="117"/>
      <c r="D329" s="308" t="e">
        <f t="shared" si="5"/>
        <v>#DIV/0!</v>
      </c>
    </row>
    <row r="330" spans="1:4" ht="14.25">
      <c r="A330" s="159" t="s">
        <v>165</v>
      </c>
      <c r="B330" s="310">
        <v>0</v>
      </c>
      <c r="C330" s="117"/>
      <c r="D330" s="308" t="e">
        <f t="shared" si="5"/>
        <v>#DIV/0!</v>
      </c>
    </row>
    <row r="331" spans="1:4" ht="14.25">
      <c r="A331" s="157" t="s">
        <v>166</v>
      </c>
      <c r="B331" s="310">
        <v>0</v>
      </c>
      <c r="C331" s="117"/>
      <c r="D331" s="308" t="e">
        <f t="shared" si="5"/>
        <v>#DIV/0!</v>
      </c>
    </row>
    <row r="332" spans="1:4" ht="14.25">
      <c r="A332" s="157" t="s">
        <v>356</v>
      </c>
      <c r="B332" s="309">
        <v>0</v>
      </c>
      <c r="C332" s="117"/>
      <c r="D332" s="308" t="e">
        <f t="shared" si="5"/>
        <v>#DIV/0!</v>
      </c>
    </row>
    <row r="333" spans="1:4" ht="14.25">
      <c r="A333" s="157" t="s">
        <v>357</v>
      </c>
      <c r="B333" s="310">
        <v>0</v>
      </c>
      <c r="C333" s="117"/>
      <c r="D333" s="308" t="e">
        <f t="shared" si="5"/>
        <v>#DIV/0!</v>
      </c>
    </row>
    <row r="334" spans="1:4" ht="14.25">
      <c r="A334" s="159" t="s">
        <v>358</v>
      </c>
      <c r="B334" s="310">
        <v>0</v>
      </c>
      <c r="C334" s="117"/>
      <c r="D334" s="308" t="e">
        <f t="shared" si="5"/>
        <v>#DIV/0!</v>
      </c>
    </row>
    <row r="335" spans="1:4" ht="14.25">
      <c r="A335" s="159" t="s">
        <v>205</v>
      </c>
      <c r="B335" s="310">
        <v>0</v>
      </c>
      <c r="C335" s="117"/>
      <c r="D335" s="308" t="e">
        <f t="shared" si="5"/>
        <v>#DIV/0!</v>
      </c>
    </row>
    <row r="336" spans="1:4" ht="14.25">
      <c r="A336" s="159" t="s">
        <v>173</v>
      </c>
      <c r="B336" s="310">
        <v>0</v>
      </c>
      <c r="C336" s="117"/>
      <c r="D336" s="308" t="e">
        <f t="shared" si="5"/>
        <v>#DIV/0!</v>
      </c>
    </row>
    <row r="337" spans="1:4" ht="14.25">
      <c r="A337" s="159" t="s">
        <v>359</v>
      </c>
      <c r="B337" s="310">
        <v>0</v>
      </c>
      <c r="C337" s="117"/>
      <c r="D337" s="308" t="e">
        <f t="shared" si="5"/>
        <v>#DIV/0!</v>
      </c>
    </row>
    <row r="338" spans="1:4" ht="14.25">
      <c r="A338" s="117" t="s">
        <v>360</v>
      </c>
      <c r="B338" s="309">
        <v>0</v>
      </c>
      <c r="C338" s="117">
        <f>SUM(C339:C345)</f>
        <v>0</v>
      </c>
      <c r="D338" s="308" t="e">
        <f t="shared" si="5"/>
        <v>#DIV/0!</v>
      </c>
    </row>
    <row r="339" spans="1:4" ht="14.25">
      <c r="A339" s="157" t="s">
        <v>164</v>
      </c>
      <c r="B339" s="310">
        <v>0</v>
      </c>
      <c r="C339" s="117"/>
      <c r="D339" s="308" t="e">
        <f t="shared" si="5"/>
        <v>#DIV/0!</v>
      </c>
    </row>
    <row r="340" spans="1:4" ht="14.25">
      <c r="A340" s="157" t="s">
        <v>165</v>
      </c>
      <c r="B340" s="310">
        <v>0</v>
      </c>
      <c r="C340" s="117"/>
      <c r="D340" s="308" t="e">
        <f t="shared" si="5"/>
        <v>#DIV/0!</v>
      </c>
    </row>
    <row r="341" spans="1:4" ht="14.25">
      <c r="A341" s="160" t="s">
        <v>166</v>
      </c>
      <c r="B341" s="310">
        <v>0</v>
      </c>
      <c r="C341" s="117"/>
      <c r="D341" s="308" t="e">
        <f t="shared" si="5"/>
        <v>#DIV/0!</v>
      </c>
    </row>
    <row r="342" spans="1:4" ht="14.25">
      <c r="A342" s="161" t="s">
        <v>361</v>
      </c>
      <c r="B342" s="310">
        <v>0</v>
      </c>
      <c r="C342" s="117"/>
      <c r="D342" s="308" t="e">
        <f t="shared" si="5"/>
        <v>#DIV/0!</v>
      </c>
    </row>
    <row r="343" spans="1:4" ht="14.25">
      <c r="A343" s="159" t="s">
        <v>362</v>
      </c>
      <c r="B343" s="310">
        <v>0</v>
      </c>
      <c r="C343" s="117"/>
      <c r="D343" s="308" t="e">
        <f t="shared" si="5"/>
        <v>#DIV/0!</v>
      </c>
    </row>
    <row r="344" spans="1:4" ht="14.25">
      <c r="A344" s="159" t="s">
        <v>173</v>
      </c>
      <c r="B344" s="310">
        <v>0</v>
      </c>
      <c r="C344" s="117"/>
      <c r="D344" s="308" t="e">
        <f t="shared" si="5"/>
        <v>#DIV/0!</v>
      </c>
    </row>
    <row r="345" spans="1:4" ht="14.25">
      <c r="A345" s="157" t="s">
        <v>363</v>
      </c>
      <c r="B345" s="310">
        <v>0</v>
      </c>
      <c r="C345" s="117"/>
      <c r="D345" s="308" t="e">
        <f t="shared" si="5"/>
        <v>#DIV/0!</v>
      </c>
    </row>
    <row r="346" spans="1:4" ht="14.25">
      <c r="A346" s="157" t="s">
        <v>364</v>
      </c>
      <c r="B346" s="310">
        <v>0</v>
      </c>
      <c r="C346" s="117">
        <f>SUM(C347:C351)</f>
        <v>0</v>
      </c>
      <c r="D346" s="308" t="e">
        <f t="shared" si="5"/>
        <v>#DIV/0!</v>
      </c>
    </row>
    <row r="347" spans="1:4" ht="14.25">
      <c r="A347" s="157" t="s">
        <v>164</v>
      </c>
      <c r="B347" s="310">
        <v>0</v>
      </c>
      <c r="C347" s="117"/>
      <c r="D347" s="308" t="e">
        <f t="shared" si="5"/>
        <v>#DIV/0!</v>
      </c>
    </row>
    <row r="348" spans="1:4" ht="14.25">
      <c r="A348" s="159" t="s">
        <v>165</v>
      </c>
      <c r="B348" s="310">
        <v>0</v>
      </c>
      <c r="C348" s="117"/>
      <c r="D348" s="308" t="e">
        <f t="shared" si="5"/>
        <v>#DIV/0!</v>
      </c>
    </row>
    <row r="349" spans="1:4" ht="14.25">
      <c r="A349" s="157" t="s">
        <v>205</v>
      </c>
      <c r="B349" s="310">
        <v>0</v>
      </c>
      <c r="C349" s="117"/>
      <c r="D349" s="308" t="e">
        <f t="shared" si="5"/>
        <v>#DIV/0!</v>
      </c>
    </row>
    <row r="350" spans="1:4" ht="14.25">
      <c r="A350" s="159" t="s">
        <v>365</v>
      </c>
      <c r="B350" s="309">
        <v>0</v>
      </c>
      <c r="C350" s="117"/>
      <c r="D350" s="308" t="e">
        <f t="shared" si="5"/>
        <v>#DIV/0!</v>
      </c>
    </row>
    <row r="351" spans="1:4" ht="14.25">
      <c r="A351" s="157" t="s">
        <v>366</v>
      </c>
      <c r="B351" s="310">
        <v>0</v>
      </c>
      <c r="C351" s="117"/>
      <c r="D351" s="308" t="e">
        <f t="shared" si="5"/>
        <v>#DIV/0!</v>
      </c>
    </row>
    <row r="352" spans="1:4" ht="14.25">
      <c r="A352" s="157" t="s">
        <v>367</v>
      </c>
      <c r="B352" s="309">
        <v>36</v>
      </c>
      <c r="C352" s="117">
        <f>SUM(C353:C353)</f>
        <v>36</v>
      </c>
      <c r="D352" s="308">
        <f t="shared" si="5"/>
        <v>1</v>
      </c>
    </row>
    <row r="353" spans="1:4" ht="14.25">
      <c r="A353" s="157" t="s">
        <v>368</v>
      </c>
      <c r="B353" s="310">
        <v>36</v>
      </c>
      <c r="C353" s="158">
        <v>36</v>
      </c>
      <c r="D353" s="308">
        <f t="shared" si="5"/>
        <v>1</v>
      </c>
    </row>
    <row r="354" spans="1:4" ht="14.25">
      <c r="A354" s="117" t="s">
        <v>369</v>
      </c>
      <c r="B354" s="310">
        <v>53290</v>
      </c>
      <c r="C354" s="117">
        <f>SUM(C355:C405)/2+C406</f>
        <v>63060</v>
      </c>
      <c r="D354" s="308">
        <f t="shared" si="5"/>
        <v>1.1833364608744605</v>
      </c>
    </row>
    <row r="355" spans="1:4" ht="14.25">
      <c r="A355" s="159" t="s">
        <v>370</v>
      </c>
      <c r="B355" s="310">
        <v>986</v>
      </c>
      <c r="C355" s="117">
        <f>SUM(C356:C359)</f>
        <v>1405</v>
      </c>
      <c r="D355" s="308">
        <f t="shared" si="5"/>
        <v>1.424949290060852</v>
      </c>
    </row>
    <row r="356" spans="1:4" ht="14.25">
      <c r="A356" s="157" t="s">
        <v>164</v>
      </c>
      <c r="B356" s="309">
        <v>167</v>
      </c>
      <c r="C356" s="158">
        <v>164</v>
      </c>
      <c r="D356" s="308">
        <f t="shared" si="5"/>
        <v>0.9820359281437125</v>
      </c>
    </row>
    <row r="357" spans="1:4" ht="14.25">
      <c r="A357" s="157" t="s">
        <v>165</v>
      </c>
      <c r="B357" s="310">
        <v>0</v>
      </c>
      <c r="C357" s="158"/>
      <c r="D357" s="308" t="e">
        <f t="shared" si="5"/>
        <v>#DIV/0!</v>
      </c>
    </row>
    <row r="358" spans="1:4" ht="14.25">
      <c r="A358" s="157" t="s">
        <v>166</v>
      </c>
      <c r="B358" s="310">
        <v>0</v>
      </c>
      <c r="C358" s="158"/>
      <c r="D358" s="308" t="e">
        <f t="shared" si="5"/>
        <v>#DIV/0!</v>
      </c>
    </row>
    <row r="359" spans="1:4" ht="14.25">
      <c r="A359" s="161" t="s">
        <v>371</v>
      </c>
      <c r="B359" s="310">
        <v>819</v>
      </c>
      <c r="C359" s="158">
        <v>1241</v>
      </c>
      <c r="D359" s="308">
        <f t="shared" si="5"/>
        <v>1.5152625152625152</v>
      </c>
    </row>
    <row r="360" spans="1:4" ht="14.25">
      <c r="A360" s="157" t="s">
        <v>372</v>
      </c>
      <c r="B360" s="310">
        <v>47792</v>
      </c>
      <c r="C360" s="117">
        <f>SUM(C361:C368)</f>
        <v>56413</v>
      </c>
      <c r="D360" s="308">
        <f t="shared" si="5"/>
        <v>1.180385838634081</v>
      </c>
    </row>
    <row r="361" spans="1:4" ht="14.25">
      <c r="A361" s="157" t="s">
        <v>373</v>
      </c>
      <c r="B361" s="309">
        <v>6185</v>
      </c>
      <c r="C361" s="158">
        <v>5653</v>
      </c>
      <c r="D361" s="308">
        <f t="shared" si="5"/>
        <v>0.9139854486661277</v>
      </c>
    </row>
    <row r="362" spans="1:4" ht="14.25">
      <c r="A362" s="157" t="s">
        <v>374</v>
      </c>
      <c r="B362" s="310">
        <v>21209</v>
      </c>
      <c r="C362" s="158">
        <v>23945</v>
      </c>
      <c r="D362" s="308">
        <f t="shared" si="5"/>
        <v>1.1290018388420011</v>
      </c>
    </row>
    <row r="363" spans="1:4" ht="14.25">
      <c r="A363" s="159" t="s">
        <v>375</v>
      </c>
      <c r="B363" s="309">
        <v>15003</v>
      </c>
      <c r="C363" s="158">
        <v>19686</v>
      </c>
      <c r="D363" s="308">
        <f t="shared" si="5"/>
        <v>1.312137572485503</v>
      </c>
    </row>
    <row r="364" spans="1:4" ht="14.25">
      <c r="A364" s="159" t="s">
        <v>376</v>
      </c>
      <c r="B364" s="310">
        <v>5395</v>
      </c>
      <c r="C364" s="158">
        <v>6328</v>
      </c>
      <c r="D364" s="308">
        <f t="shared" si="5"/>
        <v>1.172937905468026</v>
      </c>
    </row>
    <row r="365" spans="1:4" ht="14.25">
      <c r="A365" s="159" t="s">
        <v>377</v>
      </c>
      <c r="B365" s="309">
        <v>0</v>
      </c>
      <c r="C365" s="158">
        <v>102</v>
      </c>
      <c r="D365" s="308" t="e">
        <f t="shared" si="5"/>
        <v>#DIV/0!</v>
      </c>
    </row>
    <row r="366" spans="1:4" ht="14.25">
      <c r="A366" s="157" t="s">
        <v>378</v>
      </c>
      <c r="B366" s="310">
        <v>0</v>
      </c>
      <c r="C366" s="158"/>
      <c r="D366" s="308" t="e">
        <f t="shared" si="5"/>
        <v>#DIV/0!</v>
      </c>
    </row>
    <row r="367" spans="1:4" ht="14.25">
      <c r="A367" s="157" t="s">
        <v>379</v>
      </c>
      <c r="B367" s="309">
        <v>0</v>
      </c>
      <c r="C367" s="158"/>
      <c r="D367" s="308" t="e">
        <f t="shared" si="5"/>
        <v>#DIV/0!</v>
      </c>
    </row>
    <row r="368" spans="1:4" ht="14.25">
      <c r="A368" s="157" t="s">
        <v>380</v>
      </c>
      <c r="B368" s="310">
        <v>0</v>
      </c>
      <c r="C368" s="158">
        <v>699</v>
      </c>
      <c r="D368" s="308" t="e">
        <f t="shared" si="5"/>
        <v>#DIV/0!</v>
      </c>
    </row>
    <row r="369" spans="1:4" ht="14.25">
      <c r="A369" s="157" t="s">
        <v>381</v>
      </c>
      <c r="B369" s="309">
        <v>3635</v>
      </c>
      <c r="C369" s="117">
        <f>SUM(C370:C374)</f>
        <v>4267</v>
      </c>
      <c r="D369" s="308">
        <f t="shared" si="5"/>
        <v>1.1738651994497937</v>
      </c>
    </row>
    <row r="370" spans="1:4" ht="14.25">
      <c r="A370" s="157" t="s">
        <v>382</v>
      </c>
      <c r="B370" s="310">
        <v>0</v>
      </c>
      <c r="C370" s="158"/>
      <c r="D370" s="308" t="e">
        <f t="shared" si="5"/>
        <v>#DIV/0!</v>
      </c>
    </row>
    <row r="371" spans="1:4" ht="14.25">
      <c r="A371" s="157" t="s">
        <v>383</v>
      </c>
      <c r="B371" s="309">
        <v>3635</v>
      </c>
      <c r="C371" s="158">
        <v>4257</v>
      </c>
      <c r="D371" s="308">
        <f t="shared" si="5"/>
        <v>1.1711141678129298</v>
      </c>
    </row>
    <row r="372" spans="1:4" ht="14.25">
      <c r="A372" s="157" t="s">
        <v>384</v>
      </c>
      <c r="B372" s="309">
        <v>0</v>
      </c>
      <c r="C372" s="158"/>
      <c r="D372" s="308" t="e">
        <f t="shared" si="5"/>
        <v>#DIV/0!</v>
      </c>
    </row>
    <row r="373" spans="1:4" ht="14.25">
      <c r="A373" s="159" t="s">
        <v>385</v>
      </c>
      <c r="B373" s="310">
        <v>0</v>
      </c>
      <c r="C373" s="158">
        <v>10</v>
      </c>
      <c r="D373" s="308" t="e">
        <f t="shared" si="5"/>
        <v>#DIV/0!</v>
      </c>
    </row>
    <row r="374" spans="1:4" ht="14.25">
      <c r="A374" s="159" t="s">
        <v>386</v>
      </c>
      <c r="B374" s="310">
        <v>0</v>
      </c>
      <c r="C374" s="158"/>
      <c r="D374" s="308" t="e">
        <f t="shared" si="5"/>
        <v>#DIV/0!</v>
      </c>
    </row>
    <row r="375" spans="1:4" ht="14.25">
      <c r="A375" s="117" t="s">
        <v>387</v>
      </c>
      <c r="B375" s="310">
        <v>0</v>
      </c>
      <c r="C375" s="117">
        <f>SUM(C376:C380)</f>
        <v>0</v>
      </c>
      <c r="D375" s="308" t="e">
        <f t="shared" si="5"/>
        <v>#DIV/0!</v>
      </c>
    </row>
    <row r="376" spans="1:4" ht="14.25">
      <c r="A376" s="157" t="s">
        <v>388</v>
      </c>
      <c r="B376" s="310">
        <v>0</v>
      </c>
      <c r="C376" s="117"/>
      <c r="D376" s="308" t="e">
        <f t="shared" si="5"/>
        <v>#DIV/0!</v>
      </c>
    </row>
    <row r="377" spans="1:4" ht="14.25">
      <c r="A377" s="157" t="s">
        <v>389</v>
      </c>
      <c r="B377" s="309">
        <v>0</v>
      </c>
      <c r="C377" s="117"/>
      <c r="D377" s="308" t="e">
        <f t="shared" si="5"/>
        <v>#DIV/0!</v>
      </c>
    </row>
    <row r="378" spans="1:4" ht="14.25">
      <c r="A378" s="157" t="s">
        <v>390</v>
      </c>
      <c r="B378" s="310">
        <v>0</v>
      </c>
      <c r="C378" s="117"/>
      <c r="D378" s="308" t="e">
        <f t="shared" si="5"/>
        <v>#DIV/0!</v>
      </c>
    </row>
    <row r="379" spans="1:4" ht="14.25">
      <c r="A379" s="159" t="s">
        <v>391</v>
      </c>
      <c r="B379" s="309">
        <v>0</v>
      </c>
      <c r="C379" s="117"/>
      <c r="D379" s="308" t="e">
        <f t="shared" si="5"/>
        <v>#DIV/0!</v>
      </c>
    </row>
    <row r="380" spans="1:4" ht="14.25">
      <c r="A380" s="159" t="s">
        <v>392</v>
      </c>
      <c r="B380" s="309">
        <v>0</v>
      </c>
      <c r="C380" s="117"/>
      <c r="D380" s="308" t="e">
        <f t="shared" si="5"/>
        <v>#DIV/0!</v>
      </c>
    </row>
    <row r="381" spans="1:4" ht="14.25">
      <c r="A381" s="159" t="s">
        <v>393</v>
      </c>
      <c r="B381" s="310">
        <v>0</v>
      </c>
      <c r="C381" s="117">
        <f>SUM(C382:C384)</f>
        <v>0</v>
      </c>
      <c r="D381" s="308" t="e">
        <f t="shared" si="5"/>
        <v>#DIV/0!</v>
      </c>
    </row>
    <row r="382" spans="1:4" ht="14.25">
      <c r="A382" s="157" t="s">
        <v>394</v>
      </c>
      <c r="B382" s="310">
        <v>0</v>
      </c>
      <c r="C382" s="117"/>
      <c r="D382" s="308" t="e">
        <f t="shared" si="5"/>
        <v>#DIV/0!</v>
      </c>
    </row>
    <row r="383" spans="1:4" ht="14.25">
      <c r="A383" s="157" t="s">
        <v>395</v>
      </c>
      <c r="B383" s="310">
        <v>0</v>
      </c>
      <c r="C383" s="117"/>
      <c r="D383" s="308" t="e">
        <f t="shared" si="5"/>
        <v>#DIV/0!</v>
      </c>
    </row>
    <row r="384" spans="1:4" ht="14.25">
      <c r="A384" s="157" t="s">
        <v>396</v>
      </c>
      <c r="B384" s="309">
        <v>0</v>
      </c>
      <c r="C384" s="158"/>
      <c r="D384" s="308" t="e">
        <f t="shared" si="5"/>
        <v>#DIV/0!</v>
      </c>
    </row>
    <row r="385" spans="1:4" ht="14.25">
      <c r="A385" s="159" t="s">
        <v>397</v>
      </c>
      <c r="B385" s="310">
        <v>0</v>
      </c>
      <c r="C385" s="117">
        <f>SUM(C386:C388)</f>
        <v>0</v>
      </c>
      <c r="D385" s="308" t="e">
        <f t="shared" si="5"/>
        <v>#DIV/0!</v>
      </c>
    </row>
    <row r="386" spans="1:4" ht="14.25">
      <c r="A386" s="159" t="s">
        <v>398</v>
      </c>
      <c r="B386" s="310">
        <v>0</v>
      </c>
      <c r="C386" s="117"/>
      <c r="D386" s="308" t="e">
        <f t="shared" si="5"/>
        <v>#DIV/0!</v>
      </c>
    </row>
    <row r="387" spans="1:4" ht="14.25">
      <c r="A387" s="159" t="s">
        <v>399</v>
      </c>
      <c r="B387" s="309">
        <v>0</v>
      </c>
      <c r="C387" s="117"/>
      <c r="D387" s="308" t="e">
        <f t="shared" si="5"/>
        <v>#DIV/0!</v>
      </c>
    </row>
    <row r="388" spans="1:4" ht="14.25">
      <c r="A388" s="117" t="s">
        <v>400</v>
      </c>
      <c r="B388" s="309">
        <v>0</v>
      </c>
      <c r="C388" s="117"/>
      <c r="D388" s="308" t="e">
        <f t="shared" si="5"/>
        <v>#DIV/0!</v>
      </c>
    </row>
    <row r="389" spans="1:4" ht="14.25">
      <c r="A389" s="157" t="s">
        <v>401</v>
      </c>
      <c r="B389" s="310">
        <v>174</v>
      </c>
      <c r="C389" s="117">
        <f>SUM(C390:C392)</f>
        <v>296</v>
      </c>
      <c r="D389" s="308">
        <f t="shared" si="5"/>
        <v>1.7011494252873562</v>
      </c>
    </row>
    <row r="390" spans="1:4" ht="14.25">
      <c r="A390" s="157" t="s">
        <v>402</v>
      </c>
      <c r="B390" s="310">
        <v>174</v>
      </c>
      <c r="C390" s="158">
        <v>296</v>
      </c>
      <c r="D390" s="308">
        <f t="shared" si="5"/>
        <v>1.7011494252873562</v>
      </c>
    </row>
    <row r="391" spans="1:4" ht="14.25">
      <c r="A391" s="157" t="s">
        <v>403</v>
      </c>
      <c r="B391" s="310">
        <v>0</v>
      </c>
      <c r="C391" s="158"/>
      <c r="D391" s="308" t="e">
        <f aca="true" t="shared" si="6" ref="D391:D454">C391/B391</f>
        <v>#DIV/0!</v>
      </c>
    </row>
    <row r="392" spans="1:4" ht="14.25">
      <c r="A392" s="159" t="s">
        <v>404</v>
      </c>
      <c r="B392" s="310">
        <v>0</v>
      </c>
      <c r="C392" s="158"/>
      <c r="D392" s="308" t="e">
        <f t="shared" si="6"/>
        <v>#DIV/0!</v>
      </c>
    </row>
    <row r="393" spans="1:4" ht="14.25">
      <c r="A393" s="159" t="s">
        <v>405</v>
      </c>
      <c r="B393" s="310">
        <v>206</v>
      </c>
      <c r="C393" s="117">
        <f>SUM(C394:C398)</f>
        <v>182</v>
      </c>
      <c r="D393" s="308">
        <f t="shared" si="6"/>
        <v>0.883495145631068</v>
      </c>
    </row>
    <row r="394" spans="1:4" ht="14.25">
      <c r="A394" s="159" t="s">
        <v>406</v>
      </c>
      <c r="B394" s="310">
        <v>0</v>
      </c>
      <c r="C394" s="117"/>
      <c r="D394" s="308" t="e">
        <f t="shared" si="6"/>
        <v>#DIV/0!</v>
      </c>
    </row>
    <row r="395" spans="1:4" ht="14.25">
      <c r="A395" s="157" t="s">
        <v>407</v>
      </c>
      <c r="B395" s="310">
        <v>206</v>
      </c>
      <c r="C395" s="158">
        <v>182</v>
      </c>
      <c r="D395" s="308">
        <f t="shared" si="6"/>
        <v>0.883495145631068</v>
      </c>
    </row>
    <row r="396" spans="1:4" ht="14.25">
      <c r="A396" s="157" t="s">
        <v>408</v>
      </c>
      <c r="B396" s="310">
        <v>0</v>
      </c>
      <c r="C396" s="117"/>
      <c r="D396" s="308" t="e">
        <f t="shared" si="6"/>
        <v>#DIV/0!</v>
      </c>
    </row>
    <row r="397" spans="1:4" ht="14.25">
      <c r="A397" s="157" t="s">
        <v>409</v>
      </c>
      <c r="B397" s="309">
        <v>0</v>
      </c>
      <c r="C397" s="117"/>
      <c r="D397" s="308" t="e">
        <f t="shared" si="6"/>
        <v>#DIV/0!</v>
      </c>
    </row>
    <row r="398" spans="1:4" ht="14.25">
      <c r="A398" s="157" t="s">
        <v>410</v>
      </c>
      <c r="B398" s="310">
        <v>0</v>
      </c>
      <c r="C398" s="117"/>
      <c r="D398" s="308" t="e">
        <f t="shared" si="6"/>
        <v>#DIV/0!</v>
      </c>
    </row>
    <row r="399" spans="1:4" ht="14.25">
      <c r="A399" s="157" t="s">
        <v>411</v>
      </c>
      <c r="B399" s="310">
        <v>497</v>
      </c>
      <c r="C399" s="117">
        <f>SUM(C400:C405)</f>
        <v>497</v>
      </c>
      <c r="D399" s="308">
        <f t="shared" si="6"/>
        <v>1</v>
      </c>
    </row>
    <row r="400" spans="1:4" ht="14.25">
      <c r="A400" s="159" t="s">
        <v>412</v>
      </c>
      <c r="B400" s="310">
        <v>350</v>
      </c>
      <c r="C400" s="117"/>
      <c r="D400" s="308">
        <f t="shared" si="6"/>
        <v>0</v>
      </c>
    </row>
    <row r="401" spans="1:4" ht="14.25">
      <c r="A401" s="159" t="s">
        <v>413</v>
      </c>
      <c r="B401" s="310">
        <v>147</v>
      </c>
      <c r="C401" s="117"/>
      <c r="D401" s="308">
        <f t="shared" si="6"/>
        <v>0</v>
      </c>
    </row>
    <row r="402" spans="1:4" ht="14.25">
      <c r="A402" s="159" t="s">
        <v>414</v>
      </c>
      <c r="B402" s="310">
        <v>0</v>
      </c>
      <c r="C402" s="117"/>
      <c r="D402" s="308" t="e">
        <f t="shared" si="6"/>
        <v>#DIV/0!</v>
      </c>
    </row>
    <row r="403" spans="1:4" ht="14.25">
      <c r="A403" s="117" t="s">
        <v>415</v>
      </c>
      <c r="B403" s="309">
        <v>0</v>
      </c>
      <c r="C403" s="117"/>
      <c r="D403" s="308" t="e">
        <f t="shared" si="6"/>
        <v>#DIV/0!</v>
      </c>
    </row>
    <row r="404" spans="1:4" ht="14.25">
      <c r="A404" s="157" t="s">
        <v>416</v>
      </c>
      <c r="B404" s="309">
        <v>0</v>
      </c>
      <c r="C404" s="117"/>
      <c r="D404" s="308" t="e">
        <f t="shared" si="6"/>
        <v>#DIV/0!</v>
      </c>
    </row>
    <row r="405" spans="1:4" ht="14.25">
      <c r="A405" s="157" t="s">
        <v>417</v>
      </c>
      <c r="B405" s="310">
        <v>0</v>
      </c>
      <c r="C405" s="117">
        <v>497</v>
      </c>
      <c r="D405" s="308" t="e">
        <f t="shared" si="6"/>
        <v>#DIV/0!</v>
      </c>
    </row>
    <row r="406" spans="1:4" ht="14.25">
      <c r="A406" s="157" t="s">
        <v>418</v>
      </c>
      <c r="B406" s="310">
        <v>0</v>
      </c>
      <c r="C406" s="117"/>
      <c r="D406" s="308" t="e">
        <f t="shared" si="6"/>
        <v>#DIV/0!</v>
      </c>
    </row>
    <row r="407" spans="1:4" ht="14.25">
      <c r="A407" s="117" t="s">
        <v>419</v>
      </c>
      <c r="B407" s="310">
        <v>3989</v>
      </c>
      <c r="C407" s="117">
        <f>SUM(C408:C460)/2</f>
        <v>4411</v>
      </c>
      <c r="D407" s="308">
        <f t="shared" si="6"/>
        <v>1.1057909250438707</v>
      </c>
    </row>
    <row r="408" spans="1:4" ht="14.25">
      <c r="A408" s="159" t="s">
        <v>420</v>
      </c>
      <c r="B408" s="310">
        <v>363</v>
      </c>
      <c r="C408" s="117">
        <f>SUM(C409:C412)</f>
        <v>330</v>
      </c>
      <c r="D408" s="308">
        <f t="shared" si="6"/>
        <v>0.9090909090909091</v>
      </c>
    </row>
    <row r="409" spans="1:4" ht="14.25">
      <c r="A409" s="157" t="s">
        <v>164</v>
      </c>
      <c r="B409" s="310">
        <v>356</v>
      </c>
      <c r="C409" s="117">
        <v>330</v>
      </c>
      <c r="D409" s="308">
        <f t="shared" si="6"/>
        <v>0.9269662921348315</v>
      </c>
    </row>
    <row r="410" spans="1:4" ht="14.25">
      <c r="A410" s="157" t="s">
        <v>165</v>
      </c>
      <c r="B410" s="310">
        <v>0</v>
      </c>
      <c r="C410" s="117"/>
      <c r="D410" s="308" t="e">
        <f t="shared" si="6"/>
        <v>#DIV/0!</v>
      </c>
    </row>
    <row r="411" spans="1:4" ht="14.25">
      <c r="A411" s="157" t="s">
        <v>166</v>
      </c>
      <c r="B411" s="310">
        <v>0</v>
      </c>
      <c r="C411" s="117"/>
      <c r="D411" s="308" t="e">
        <f t="shared" si="6"/>
        <v>#DIV/0!</v>
      </c>
    </row>
    <row r="412" spans="1:4" ht="14.25">
      <c r="A412" s="159" t="s">
        <v>421</v>
      </c>
      <c r="B412" s="310">
        <v>7</v>
      </c>
      <c r="C412" s="117"/>
      <c r="D412" s="308">
        <f t="shared" si="6"/>
        <v>0</v>
      </c>
    </row>
    <row r="413" spans="1:4" ht="14.25">
      <c r="A413" s="157" t="s">
        <v>422</v>
      </c>
      <c r="B413" s="310">
        <v>0</v>
      </c>
      <c r="C413" s="117">
        <f>SUM(C414:C420)</f>
        <v>0</v>
      </c>
      <c r="D413" s="308" t="e">
        <f t="shared" si="6"/>
        <v>#DIV/0!</v>
      </c>
    </row>
    <row r="414" spans="1:4" ht="14.25">
      <c r="A414" s="157" t="s">
        <v>423</v>
      </c>
      <c r="B414" s="310">
        <v>0</v>
      </c>
      <c r="C414" s="117"/>
      <c r="D414" s="308" t="e">
        <f t="shared" si="6"/>
        <v>#DIV/0!</v>
      </c>
    </row>
    <row r="415" spans="1:4" ht="14.25">
      <c r="A415" s="117" t="s">
        <v>424</v>
      </c>
      <c r="B415" s="310">
        <v>0</v>
      </c>
      <c r="C415" s="117"/>
      <c r="D415" s="308" t="e">
        <f t="shared" si="6"/>
        <v>#DIV/0!</v>
      </c>
    </row>
    <row r="416" spans="1:4" ht="14.25">
      <c r="A416" s="157" t="s">
        <v>425</v>
      </c>
      <c r="B416" s="309">
        <v>0</v>
      </c>
      <c r="C416" s="117"/>
      <c r="D416" s="308" t="e">
        <f t="shared" si="6"/>
        <v>#DIV/0!</v>
      </c>
    </row>
    <row r="417" spans="1:4" ht="14.25">
      <c r="A417" s="157" t="s">
        <v>426</v>
      </c>
      <c r="B417" s="310">
        <v>0</v>
      </c>
      <c r="C417" s="117"/>
      <c r="D417" s="308" t="e">
        <f t="shared" si="6"/>
        <v>#DIV/0!</v>
      </c>
    </row>
    <row r="418" spans="1:4" ht="14.25">
      <c r="A418" s="157" t="s">
        <v>427</v>
      </c>
      <c r="B418" s="310">
        <v>0</v>
      </c>
      <c r="C418" s="117"/>
      <c r="D418" s="308" t="e">
        <f t="shared" si="6"/>
        <v>#DIV/0!</v>
      </c>
    </row>
    <row r="419" spans="1:4" ht="14.25">
      <c r="A419" s="159" t="s">
        <v>428</v>
      </c>
      <c r="B419" s="310">
        <v>0</v>
      </c>
      <c r="C419" s="117"/>
      <c r="D419" s="308" t="e">
        <f t="shared" si="6"/>
        <v>#DIV/0!</v>
      </c>
    </row>
    <row r="420" spans="1:4" ht="14.25">
      <c r="A420" s="159" t="s">
        <v>429</v>
      </c>
      <c r="B420" s="310">
        <v>0</v>
      </c>
      <c r="C420" s="117"/>
      <c r="D420" s="308" t="e">
        <f t="shared" si="6"/>
        <v>#DIV/0!</v>
      </c>
    </row>
    <row r="421" spans="1:4" ht="14.25">
      <c r="A421" s="159" t="s">
        <v>430</v>
      </c>
      <c r="B421" s="310">
        <v>0</v>
      </c>
      <c r="C421" s="117">
        <f>SUM(C422:C426)</f>
        <v>0</v>
      </c>
      <c r="D421" s="308" t="e">
        <f t="shared" si="6"/>
        <v>#DIV/0!</v>
      </c>
    </row>
    <row r="422" spans="1:4" ht="14.25">
      <c r="A422" s="157" t="s">
        <v>423</v>
      </c>
      <c r="B422" s="310">
        <v>0</v>
      </c>
      <c r="C422" s="117"/>
      <c r="D422" s="308" t="e">
        <f t="shared" si="6"/>
        <v>#DIV/0!</v>
      </c>
    </row>
    <row r="423" spans="1:4" ht="14.25">
      <c r="A423" s="157" t="s">
        <v>431</v>
      </c>
      <c r="B423" s="310">
        <v>0</v>
      </c>
      <c r="C423" s="117"/>
      <c r="D423" s="308" t="e">
        <f t="shared" si="6"/>
        <v>#DIV/0!</v>
      </c>
    </row>
    <row r="424" spans="1:4" ht="14.25">
      <c r="A424" s="157" t="s">
        <v>432</v>
      </c>
      <c r="B424" s="310">
        <v>0</v>
      </c>
      <c r="C424" s="117"/>
      <c r="D424" s="308" t="e">
        <f t="shared" si="6"/>
        <v>#DIV/0!</v>
      </c>
    </row>
    <row r="425" spans="1:4" ht="14.25">
      <c r="A425" s="159" t="s">
        <v>433</v>
      </c>
      <c r="B425" s="310">
        <v>0</v>
      </c>
      <c r="C425" s="117"/>
      <c r="D425" s="308" t="e">
        <f t="shared" si="6"/>
        <v>#DIV/0!</v>
      </c>
    </row>
    <row r="426" spans="1:4" ht="14.25">
      <c r="A426" s="159" t="s">
        <v>434</v>
      </c>
      <c r="B426" s="310">
        <v>0</v>
      </c>
      <c r="C426" s="117"/>
      <c r="D426" s="308" t="e">
        <f t="shared" si="6"/>
        <v>#DIV/0!</v>
      </c>
    </row>
    <row r="427" spans="1:4" ht="14.25">
      <c r="A427" s="159" t="s">
        <v>435</v>
      </c>
      <c r="B427" s="310">
        <v>3546</v>
      </c>
      <c r="C427" s="117">
        <f>SUM(C428:C430)</f>
        <v>3911</v>
      </c>
      <c r="D427" s="308">
        <f t="shared" si="6"/>
        <v>1.1029328821206994</v>
      </c>
    </row>
    <row r="428" spans="1:4" ht="14.25">
      <c r="A428" s="117" t="s">
        <v>423</v>
      </c>
      <c r="B428" s="309">
        <v>0</v>
      </c>
      <c r="C428" s="158">
        <v>0</v>
      </c>
      <c r="D428" s="308" t="e">
        <f t="shared" si="6"/>
        <v>#DIV/0!</v>
      </c>
    </row>
    <row r="429" spans="1:4" ht="14.25">
      <c r="A429" s="157" t="s">
        <v>436</v>
      </c>
      <c r="B429" s="310">
        <v>530</v>
      </c>
      <c r="C429" s="158">
        <v>570</v>
      </c>
      <c r="D429" s="308">
        <f t="shared" si="6"/>
        <v>1.0754716981132075</v>
      </c>
    </row>
    <row r="430" spans="1:4" ht="14.25">
      <c r="A430" s="159" t="s">
        <v>437</v>
      </c>
      <c r="B430" s="310">
        <v>3016</v>
      </c>
      <c r="C430" s="158">
        <v>3341</v>
      </c>
      <c r="D430" s="308">
        <f t="shared" si="6"/>
        <v>1.1077586206896552</v>
      </c>
    </row>
    <row r="431" spans="1:4" ht="14.25">
      <c r="A431" s="159" t="s">
        <v>438</v>
      </c>
      <c r="B431" s="310">
        <v>0</v>
      </c>
      <c r="C431" s="117">
        <f>SUM(C432:C435)</f>
        <v>0</v>
      </c>
      <c r="D431" s="308" t="e">
        <f t="shared" si="6"/>
        <v>#DIV/0!</v>
      </c>
    </row>
    <row r="432" spans="1:4" ht="14.25">
      <c r="A432" s="159" t="s">
        <v>423</v>
      </c>
      <c r="B432" s="310">
        <v>0</v>
      </c>
      <c r="C432" s="117"/>
      <c r="D432" s="308" t="e">
        <f t="shared" si="6"/>
        <v>#DIV/0!</v>
      </c>
    </row>
    <row r="433" spans="1:4" ht="14.25">
      <c r="A433" s="157" t="s">
        <v>439</v>
      </c>
      <c r="B433" s="310">
        <v>0</v>
      </c>
      <c r="C433" s="117"/>
      <c r="D433" s="308" t="e">
        <f t="shared" si="6"/>
        <v>#DIV/0!</v>
      </c>
    </row>
    <row r="434" spans="1:4" ht="14.25">
      <c r="A434" s="157" t="s">
        <v>440</v>
      </c>
      <c r="B434" s="310">
        <v>0</v>
      </c>
      <c r="C434" s="117"/>
      <c r="D434" s="308" t="e">
        <f t="shared" si="6"/>
        <v>#DIV/0!</v>
      </c>
    </row>
    <row r="435" spans="1:4" ht="14.25">
      <c r="A435" s="157" t="s">
        <v>441</v>
      </c>
      <c r="B435" s="310">
        <v>0</v>
      </c>
      <c r="C435" s="117"/>
      <c r="D435" s="308" t="e">
        <f t="shared" si="6"/>
        <v>#DIV/0!</v>
      </c>
    </row>
    <row r="436" spans="1:4" ht="14.25">
      <c r="A436" s="159" t="s">
        <v>442</v>
      </c>
      <c r="B436" s="310">
        <v>0</v>
      </c>
      <c r="C436" s="117">
        <f>SUM(C437:C440)</f>
        <v>0</v>
      </c>
      <c r="D436" s="308" t="e">
        <f t="shared" si="6"/>
        <v>#DIV/0!</v>
      </c>
    </row>
    <row r="437" spans="1:4" ht="14.25">
      <c r="A437" s="159" t="s">
        <v>443</v>
      </c>
      <c r="B437" s="309">
        <v>0</v>
      </c>
      <c r="C437" s="117"/>
      <c r="D437" s="308" t="e">
        <f t="shared" si="6"/>
        <v>#DIV/0!</v>
      </c>
    </row>
    <row r="438" spans="1:4" ht="14.25">
      <c r="A438" s="159" t="s">
        <v>444</v>
      </c>
      <c r="B438" s="310">
        <v>0</v>
      </c>
      <c r="C438" s="117"/>
      <c r="D438" s="308" t="e">
        <f t="shared" si="6"/>
        <v>#DIV/0!</v>
      </c>
    </row>
    <row r="439" spans="1:4" ht="14.25">
      <c r="A439" s="159" t="s">
        <v>445</v>
      </c>
      <c r="B439" s="310">
        <v>0</v>
      </c>
      <c r="C439" s="117"/>
      <c r="D439" s="308" t="e">
        <f t="shared" si="6"/>
        <v>#DIV/0!</v>
      </c>
    </row>
    <row r="440" spans="1:4" ht="14.25">
      <c r="A440" s="159" t="s">
        <v>446</v>
      </c>
      <c r="B440" s="310">
        <v>0</v>
      </c>
      <c r="C440" s="117"/>
      <c r="D440" s="308" t="e">
        <f t="shared" si="6"/>
        <v>#DIV/0!</v>
      </c>
    </row>
    <row r="441" spans="1:4" ht="14.25">
      <c r="A441" s="157" t="s">
        <v>447</v>
      </c>
      <c r="B441" s="310">
        <v>80</v>
      </c>
      <c r="C441" s="117">
        <f>SUM(C442:C447)</f>
        <v>108</v>
      </c>
      <c r="D441" s="308">
        <f t="shared" si="6"/>
        <v>1.35</v>
      </c>
    </row>
    <row r="442" spans="1:4" ht="14.25">
      <c r="A442" s="157" t="s">
        <v>423</v>
      </c>
      <c r="B442" s="309">
        <v>62</v>
      </c>
      <c r="C442" s="158">
        <v>56</v>
      </c>
      <c r="D442" s="308">
        <f t="shared" si="6"/>
        <v>0.9032258064516129</v>
      </c>
    </row>
    <row r="443" spans="1:4" ht="14.25">
      <c r="A443" s="159" t="s">
        <v>448</v>
      </c>
      <c r="B443" s="310">
        <v>0</v>
      </c>
      <c r="C443" s="158">
        <v>0</v>
      </c>
      <c r="D443" s="308" t="e">
        <f t="shared" si="6"/>
        <v>#DIV/0!</v>
      </c>
    </row>
    <row r="444" spans="1:4" ht="14.25">
      <c r="A444" s="159" t="s">
        <v>449</v>
      </c>
      <c r="B444" s="310">
        <v>0</v>
      </c>
      <c r="C444" s="158">
        <v>0</v>
      </c>
      <c r="D444" s="308" t="e">
        <f t="shared" si="6"/>
        <v>#DIV/0!</v>
      </c>
    </row>
    <row r="445" spans="1:4" ht="14.25">
      <c r="A445" s="159" t="s">
        <v>450</v>
      </c>
      <c r="B445" s="310">
        <v>0</v>
      </c>
      <c r="C445" s="158">
        <v>0</v>
      </c>
      <c r="D445" s="308" t="e">
        <f t="shared" si="6"/>
        <v>#DIV/0!</v>
      </c>
    </row>
    <row r="446" spans="1:4" ht="14.25">
      <c r="A446" s="157" t="s">
        <v>451</v>
      </c>
      <c r="B446" s="310">
        <v>18</v>
      </c>
      <c r="C446" s="158">
        <v>17</v>
      </c>
      <c r="D446" s="308">
        <f t="shared" si="6"/>
        <v>0.9444444444444444</v>
      </c>
    </row>
    <row r="447" spans="1:4" ht="14.25">
      <c r="A447" s="157" t="s">
        <v>452</v>
      </c>
      <c r="B447" s="309">
        <v>0</v>
      </c>
      <c r="C447" s="158">
        <v>35</v>
      </c>
      <c r="D447" s="308" t="e">
        <f t="shared" si="6"/>
        <v>#DIV/0!</v>
      </c>
    </row>
    <row r="448" spans="1:4" ht="14.25">
      <c r="A448" s="157" t="s">
        <v>453</v>
      </c>
      <c r="B448" s="310">
        <v>0</v>
      </c>
      <c r="C448" s="117">
        <f>SUM(C449:C451)</f>
        <v>0</v>
      </c>
      <c r="D448" s="308" t="e">
        <f t="shared" si="6"/>
        <v>#DIV/0!</v>
      </c>
    </row>
    <row r="449" spans="1:4" ht="14.25">
      <c r="A449" s="159" t="s">
        <v>454</v>
      </c>
      <c r="B449" s="309">
        <v>0</v>
      </c>
      <c r="C449" s="117"/>
      <c r="D449" s="308" t="e">
        <f t="shared" si="6"/>
        <v>#DIV/0!</v>
      </c>
    </row>
    <row r="450" spans="1:4" ht="14.25">
      <c r="A450" s="159" t="s">
        <v>455</v>
      </c>
      <c r="B450" s="310">
        <v>0</v>
      </c>
      <c r="C450" s="117"/>
      <c r="D450" s="308" t="e">
        <f t="shared" si="6"/>
        <v>#DIV/0!</v>
      </c>
    </row>
    <row r="451" spans="1:4" ht="14.25">
      <c r="A451" s="159" t="s">
        <v>456</v>
      </c>
      <c r="B451" s="309">
        <v>0</v>
      </c>
      <c r="C451" s="117"/>
      <c r="D451" s="308" t="e">
        <f t="shared" si="6"/>
        <v>#DIV/0!</v>
      </c>
    </row>
    <row r="452" spans="1:4" ht="14.25">
      <c r="A452" s="117" t="s">
        <v>457</v>
      </c>
      <c r="B452" s="310">
        <v>0</v>
      </c>
      <c r="C452" s="117">
        <f>SUM(C453:C455)</f>
        <v>0</v>
      </c>
      <c r="D452" s="308" t="e">
        <f t="shared" si="6"/>
        <v>#DIV/0!</v>
      </c>
    </row>
    <row r="453" spans="1:4" ht="14.25">
      <c r="A453" s="159" t="s">
        <v>458</v>
      </c>
      <c r="B453" s="309">
        <v>0</v>
      </c>
      <c r="C453" s="117"/>
      <c r="D453" s="308" t="e">
        <f t="shared" si="6"/>
        <v>#DIV/0!</v>
      </c>
    </row>
    <row r="454" spans="1:4" ht="14.25">
      <c r="A454" s="159" t="s">
        <v>459</v>
      </c>
      <c r="B454" s="309">
        <v>0</v>
      </c>
      <c r="C454" s="117"/>
      <c r="D454" s="308" t="e">
        <f t="shared" si="6"/>
        <v>#DIV/0!</v>
      </c>
    </row>
    <row r="455" spans="1:4" ht="14.25">
      <c r="A455" s="159" t="s">
        <v>460</v>
      </c>
      <c r="B455" s="310">
        <v>0</v>
      </c>
      <c r="C455" s="117"/>
      <c r="D455" s="308" t="e">
        <f aca="true" t="shared" si="7" ref="D455:D518">C455/B455</f>
        <v>#DIV/0!</v>
      </c>
    </row>
    <row r="456" spans="1:4" ht="14.25">
      <c r="A456" s="157" t="s">
        <v>461</v>
      </c>
      <c r="B456" s="310">
        <v>0</v>
      </c>
      <c r="C456" s="117">
        <f>SUM(C457:C460)</f>
        <v>62</v>
      </c>
      <c r="D456" s="308" t="e">
        <f t="shared" si="7"/>
        <v>#DIV/0!</v>
      </c>
    </row>
    <row r="457" spans="1:4" ht="14.25">
      <c r="A457" s="157" t="s">
        <v>462</v>
      </c>
      <c r="B457" s="310">
        <v>0</v>
      </c>
      <c r="C457" s="158">
        <v>0</v>
      </c>
      <c r="D457" s="308" t="e">
        <f t="shared" si="7"/>
        <v>#DIV/0!</v>
      </c>
    </row>
    <row r="458" spans="1:4" ht="14.25">
      <c r="A458" s="159" t="s">
        <v>463</v>
      </c>
      <c r="B458" s="310">
        <v>0</v>
      </c>
      <c r="C458" s="158">
        <v>0</v>
      </c>
      <c r="D458" s="308" t="e">
        <f t="shared" si="7"/>
        <v>#DIV/0!</v>
      </c>
    </row>
    <row r="459" spans="1:4" ht="14.25">
      <c r="A459" s="159" t="s">
        <v>464</v>
      </c>
      <c r="B459" s="310">
        <v>0</v>
      </c>
      <c r="C459" s="158">
        <v>0</v>
      </c>
      <c r="D459" s="308" t="e">
        <f t="shared" si="7"/>
        <v>#DIV/0!</v>
      </c>
    </row>
    <row r="460" spans="1:4" ht="14.25">
      <c r="A460" s="159" t="s">
        <v>465</v>
      </c>
      <c r="B460" s="310">
        <v>0</v>
      </c>
      <c r="C460" s="158">
        <v>62</v>
      </c>
      <c r="D460" s="308" t="e">
        <f t="shared" si="7"/>
        <v>#DIV/0!</v>
      </c>
    </row>
    <row r="461" spans="1:4" ht="14.25">
      <c r="A461" s="117" t="s">
        <v>466</v>
      </c>
      <c r="B461" s="310">
        <v>1304</v>
      </c>
      <c r="C461" s="117">
        <f>SUM(C462:C517)/2</f>
        <v>6004</v>
      </c>
      <c r="D461" s="308">
        <f t="shared" si="7"/>
        <v>4.604294478527607</v>
      </c>
    </row>
    <row r="462" spans="1:4" ht="14.25">
      <c r="A462" s="117" t="s">
        <v>467</v>
      </c>
      <c r="B462" s="310">
        <v>1166</v>
      </c>
      <c r="C462" s="117">
        <f>SUM(C463:C477)</f>
        <v>5127</v>
      </c>
      <c r="D462" s="308">
        <f t="shared" si="7"/>
        <v>4.397084048027445</v>
      </c>
    </row>
    <row r="463" spans="1:4" ht="14.25">
      <c r="A463" s="117" t="s">
        <v>164</v>
      </c>
      <c r="B463" s="309">
        <v>317</v>
      </c>
      <c r="C463" s="158">
        <v>256</v>
      </c>
      <c r="D463" s="308">
        <f t="shared" si="7"/>
        <v>0.807570977917981</v>
      </c>
    </row>
    <row r="464" spans="1:4" ht="14.25">
      <c r="A464" s="117" t="s">
        <v>165</v>
      </c>
      <c r="B464" s="310">
        <v>0</v>
      </c>
      <c r="C464" s="158">
        <v>0</v>
      </c>
      <c r="D464" s="308" t="e">
        <f t="shared" si="7"/>
        <v>#DIV/0!</v>
      </c>
    </row>
    <row r="465" spans="1:4" ht="14.25">
      <c r="A465" s="117" t="s">
        <v>166</v>
      </c>
      <c r="B465" s="309">
        <v>0</v>
      </c>
      <c r="C465" s="158">
        <v>0</v>
      </c>
      <c r="D465" s="308" t="e">
        <f t="shared" si="7"/>
        <v>#DIV/0!</v>
      </c>
    </row>
    <row r="466" spans="1:4" ht="14.25">
      <c r="A466" s="117" t="s">
        <v>468</v>
      </c>
      <c r="B466" s="310">
        <v>42</v>
      </c>
      <c r="C466" s="158">
        <v>48</v>
      </c>
      <c r="D466" s="308">
        <f t="shared" si="7"/>
        <v>1.1428571428571428</v>
      </c>
    </row>
    <row r="467" spans="1:4" ht="14.25">
      <c r="A467" s="117" t="s">
        <v>469</v>
      </c>
      <c r="B467" s="310">
        <v>0</v>
      </c>
      <c r="C467" s="158">
        <v>0</v>
      </c>
      <c r="D467" s="308" t="e">
        <f t="shared" si="7"/>
        <v>#DIV/0!</v>
      </c>
    </row>
    <row r="468" spans="1:4" ht="14.25">
      <c r="A468" s="117" t="s">
        <v>470</v>
      </c>
      <c r="B468" s="310">
        <v>0</v>
      </c>
      <c r="C468" s="158">
        <v>0</v>
      </c>
      <c r="D468" s="308" t="e">
        <f t="shared" si="7"/>
        <v>#DIV/0!</v>
      </c>
    </row>
    <row r="469" spans="1:4" ht="14.25">
      <c r="A469" s="117" t="s">
        <v>471</v>
      </c>
      <c r="B469" s="309">
        <v>138</v>
      </c>
      <c r="C469" s="158">
        <v>139</v>
      </c>
      <c r="D469" s="308">
        <f t="shared" si="7"/>
        <v>1.0072463768115942</v>
      </c>
    </row>
    <row r="470" spans="1:4" ht="14.25">
      <c r="A470" s="117" t="s">
        <v>472</v>
      </c>
      <c r="B470" s="310">
        <v>0</v>
      </c>
      <c r="C470" s="158">
        <v>0</v>
      </c>
      <c r="D470" s="308" t="e">
        <f t="shared" si="7"/>
        <v>#DIV/0!</v>
      </c>
    </row>
    <row r="471" spans="1:4" ht="14.25">
      <c r="A471" s="117" t="s">
        <v>473</v>
      </c>
      <c r="B471" s="309">
        <v>105</v>
      </c>
      <c r="C471" s="158">
        <v>168</v>
      </c>
      <c r="D471" s="308">
        <f t="shared" si="7"/>
        <v>1.6</v>
      </c>
    </row>
    <row r="472" spans="1:4" ht="14.25">
      <c r="A472" s="117" t="s">
        <v>474</v>
      </c>
      <c r="B472" s="310">
        <v>0</v>
      </c>
      <c r="C472" s="158">
        <v>0</v>
      </c>
      <c r="D472" s="308" t="e">
        <f t="shared" si="7"/>
        <v>#DIV/0!</v>
      </c>
    </row>
    <row r="473" spans="1:4" ht="14.25">
      <c r="A473" s="117" t="s">
        <v>475</v>
      </c>
      <c r="B473" s="309">
        <v>24</v>
      </c>
      <c r="C473" s="158">
        <v>99</v>
      </c>
      <c r="D473" s="308">
        <f t="shared" si="7"/>
        <v>4.125</v>
      </c>
    </row>
    <row r="474" spans="1:4" ht="14.25">
      <c r="A474" s="117" t="s">
        <v>476</v>
      </c>
      <c r="B474" s="310">
        <v>28</v>
      </c>
      <c r="C474" s="158">
        <v>28</v>
      </c>
      <c r="D474" s="308">
        <f t="shared" si="7"/>
        <v>1</v>
      </c>
    </row>
    <row r="475" spans="1:4" ht="14.25">
      <c r="A475" s="117" t="s">
        <v>477</v>
      </c>
      <c r="B475" s="309">
        <v>61</v>
      </c>
      <c r="C475" s="158">
        <v>0</v>
      </c>
      <c r="D475" s="308">
        <f t="shared" si="7"/>
        <v>0</v>
      </c>
    </row>
    <row r="476" spans="1:4" ht="14.25">
      <c r="A476" s="117" t="s">
        <v>478</v>
      </c>
      <c r="B476" s="309">
        <v>0</v>
      </c>
      <c r="C476" s="158">
        <v>0</v>
      </c>
      <c r="D476" s="308" t="e">
        <f t="shared" si="7"/>
        <v>#DIV/0!</v>
      </c>
    </row>
    <row r="477" spans="1:4" ht="14.25">
      <c r="A477" s="117" t="s">
        <v>479</v>
      </c>
      <c r="B477" s="310">
        <v>451</v>
      </c>
      <c r="C477" s="158">
        <v>4389</v>
      </c>
      <c r="D477" s="308">
        <f t="shared" si="7"/>
        <v>9.731707317073171</v>
      </c>
    </row>
    <row r="478" spans="1:4" ht="14.25">
      <c r="A478" s="117" t="s">
        <v>480</v>
      </c>
      <c r="B478" s="310">
        <v>38</v>
      </c>
      <c r="C478" s="117">
        <f>SUM(C479:C485)</f>
        <v>389</v>
      </c>
      <c r="D478" s="308">
        <f t="shared" si="7"/>
        <v>10.236842105263158</v>
      </c>
    </row>
    <row r="479" spans="1:4" ht="14.25">
      <c r="A479" s="117" t="s">
        <v>164</v>
      </c>
      <c r="B479" s="309">
        <v>0</v>
      </c>
      <c r="C479" s="158">
        <v>0</v>
      </c>
      <c r="D479" s="308" t="e">
        <f t="shared" si="7"/>
        <v>#DIV/0!</v>
      </c>
    </row>
    <row r="480" spans="1:4" ht="14.25">
      <c r="A480" s="117" t="s">
        <v>165</v>
      </c>
      <c r="B480" s="310">
        <v>0</v>
      </c>
      <c r="C480" s="158">
        <v>0</v>
      </c>
      <c r="D480" s="308" t="e">
        <f t="shared" si="7"/>
        <v>#DIV/0!</v>
      </c>
    </row>
    <row r="481" spans="1:4" ht="14.25">
      <c r="A481" s="117" t="s">
        <v>166</v>
      </c>
      <c r="B481" s="310">
        <v>0</v>
      </c>
      <c r="C481" s="158">
        <v>0</v>
      </c>
      <c r="D481" s="308" t="e">
        <f t="shared" si="7"/>
        <v>#DIV/0!</v>
      </c>
    </row>
    <row r="482" spans="1:4" ht="14.25">
      <c r="A482" s="117" t="s">
        <v>481</v>
      </c>
      <c r="B482" s="309">
        <v>0</v>
      </c>
      <c r="C482" s="158">
        <v>0</v>
      </c>
      <c r="D482" s="308" t="e">
        <f t="shared" si="7"/>
        <v>#DIV/0!</v>
      </c>
    </row>
    <row r="483" spans="1:4" ht="14.25">
      <c r="A483" s="117" t="s">
        <v>482</v>
      </c>
      <c r="B483" s="310">
        <v>38</v>
      </c>
      <c r="C483" s="158">
        <v>68</v>
      </c>
      <c r="D483" s="308">
        <f t="shared" si="7"/>
        <v>1.7894736842105263</v>
      </c>
    </row>
    <row r="484" spans="1:4" ht="14.25">
      <c r="A484" s="117" t="s">
        <v>483</v>
      </c>
      <c r="B484" s="309">
        <v>0</v>
      </c>
      <c r="C484" s="158">
        <v>0</v>
      </c>
      <c r="D484" s="308" t="e">
        <f t="shared" si="7"/>
        <v>#DIV/0!</v>
      </c>
    </row>
    <row r="485" spans="1:4" ht="14.25">
      <c r="A485" s="117" t="s">
        <v>484</v>
      </c>
      <c r="B485" s="310">
        <v>0</v>
      </c>
      <c r="C485" s="158">
        <v>321</v>
      </c>
      <c r="D485" s="308" t="e">
        <f t="shared" si="7"/>
        <v>#DIV/0!</v>
      </c>
    </row>
    <row r="486" spans="1:4" ht="14.25">
      <c r="A486" s="117" t="s">
        <v>485</v>
      </c>
      <c r="B486" s="310">
        <v>100</v>
      </c>
      <c r="C486" s="117">
        <f>SUM(C487:C496)</f>
        <v>0</v>
      </c>
      <c r="D486" s="308">
        <f t="shared" si="7"/>
        <v>0</v>
      </c>
    </row>
    <row r="487" spans="1:4" ht="14.25">
      <c r="A487" s="117" t="s">
        <v>164</v>
      </c>
      <c r="B487" s="310">
        <v>0</v>
      </c>
      <c r="C487" s="117"/>
      <c r="D487" s="308" t="e">
        <f t="shared" si="7"/>
        <v>#DIV/0!</v>
      </c>
    </row>
    <row r="488" spans="1:4" ht="14.25">
      <c r="A488" s="117" t="s">
        <v>165</v>
      </c>
      <c r="B488" s="309">
        <v>0</v>
      </c>
      <c r="C488" s="117"/>
      <c r="D488" s="308" t="e">
        <f t="shared" si="7"/>
        <v>#DIV/0!</v>
      </c>
    </row>
    <row r="489" spans="1:4" ht="14.25">
      <c r="A489" s="117" t="s">
        <v>166</v>
      </c>
      <c r="B489" s="310">
        <v>0</v>
      </c>
      <c r="C489" s="117"/>
      <c r="D489" s="308" t="e">
        <f t="shared" si="7"/>
        <v>#DIV/0!</v>
      </c>
    </row>
    <row r="490" spans="1:4" ht="14.25">
      <c r="A490" s="117" t="s">
        <v>486</v>
      </c>
      <c r="B490" s="310">
        <v>0</v>
      </c>
      <c r="C490" s="117"/>
      <c r="D490" s="308" t="e">
        <f t="shared" si="7"/>
        <v>#DIV/0!</v>
      </c>
    </row>
    <row r="491" spans="1:4" ht="14.25">
      <c r="A491" s="117" t="s">
        <v>487</v>
      </c>
      <c r="B491" s="310">
        <v>0</v>
      </c>
      <c r="C491" s="117"/>
      <c r="D491" s="308" t="e">
        <f t="shared" si="7"/>
        <v>#DIV/0!</v>
      </c>
    </row>
    <row r="492" spans="1:4" ht="14.25">
      <c r="A492" s="117" t="s">
        <v>488</v>
      </c>
      <c r="B492" s="309">
        <v>0</v>
      </c>
      <c r="C492" s="117"/>
      <c r="D492" s="308" t="e">
        <f t="shared" si="7"/>
        <v>#DIV/0!</v>
      </c>
    </row>
    <row r="493" spans="1:4" ht="14.25">
      <c r="A493" s="117" t="s">
        <v>489</v>
      </c>
      <c r="B493" s="310">
        <v>0</v>
      </c>
      <c r="C493" s="117"/>
      <c r="D493" s="308" t="e">
        <f t="shared" si="7"/>
        <v>#DIV/0!</v>
      </c>
    </row>
    <row r="494" spans="1:4" ht="14.25">
      <c r="A494" s="117" t="s">
        <v>490</v>
      </c>
      <c r="B494" s="310">
        <v>0</v>
      </c>
      <c r="C494" s="117"/>
      <c r="D494" s="308" t="e">
        <f t="shared" si="7"/>
        <v>#DIV/0!</v>
      </c>
    </row>
    <row r="495" spans="1:4" ht="14.25">
      <c r="A495" s="117" t="s">
        <v>491</v>
      </c>
      <c r="B495" s="309">
        <v>100</v>
      </c>
      <c r="C495" s="117"/>
      <c r="D495" s="308">
        <f t="shared" si="7"/>
        <v>0</v>
      </c>
    </row>
    <row r="496" spans="1:4" ht="14.25">
      <c r="A496" s="117" t="s">
        <v>492</v>
      </c>
      <c r="B496" s="309">
        <v>0</v>
      </c>
      <c r="C496" s="117"/>
      <c r="D496" s="308" t="e">
        <f t="shared" si="7"/>
        <v>#DIV/0!</v>
      </c>
    </row>
    <row r="497" spans="1:4" ht="14.25">
      <c r="A497" s="117" t="s">
        <v>493</v>
      </c>
      <c r="B497" s="310">
        <v>0</v>
      </c>
      <c r="C497" s="117">
        <f>SUM(C498:C505)</f>
        <v>0</v>
      </c>
      <c r="D497" s="308" t="e">
        <f t="shared" si="7"/>
        <v>#DIV/0!</v>
      </c>
    </row>
    <row r="498" spans="1:4" ht="14.25">
      <c r="A498" s="117" t="s">
        <v>164</v>
      </c>
      <c r="B498" s="310">
        <v>0</v>
      </c>
      <c r="C498" s="117"/>
      <c r="D498" s="308" t="e">
        <f t="shared" si="7"/>
        <v>#DIV/0!</v>
      </c>
    </row>
    <row r="499" spans="1:4" ht="14.25">
      <c r="A499" s="117" t="s">
        <v>494</v>
      </c>
      <c r="B499" s="309">
        <v>0</v>
      </c>
      <c r="C499" s="117"/>
      <c r="D499" s="308" t="e">
        <f t="shared" si="7"/>
        <v>#DIV/0!</v>
      </c>
    </row>
    <row r="500" spans="1:4" ht="14.25">
      <c r="A500" s="117" t="s">
        <v>166</v>
      </c>
      <c r="B500" s="310">
        <v>0</v>
      </c>
      <c r="C500" s="117"/>
      <c r="D500" s="308" t="e">
        <f t="shared" si="7"/>
        <v>#DIV/0!</v>
      </c>
    </row>
    <row r="501" spans="1:4" ht="14.25">
      <c r="A501" s="117" t="s">
        <v>495</v>
      </c>
      <c r="B501" s="309">
        <v>0</v>
      </c>
      <c r="C501" s="117"/>
      <c r="D501" s="308" t="e">
        <f t="shared" si="7"/>
        <v>#DIV/0!</v>
      </c>
    </row>
    <row r="502" spans="1:4" ht="14.25">
      <c r="A502" s="117" t="s">
        <v>496</v>
      </c>
      <c r="B502" s="310">
        <v>0</v>
      </c>
      <c r="C502" s="117"/>
      <c r="D502" s="308" t="e">
        <f t="shared" si="7"/>
        <v>#DIV/0!</v>
      </c>
    </row>
    <row r="503" spans="1:4" ht="14.25">
      <c r="A503" s="117" t="s">
        <v>497</v>
      </c>
      <c r="B503" s="309">
        <v>0</v>
      </c>
      <c r="C503" s="117"/>
      <c r="D503" s="308" t="e">
        <f t="shared" si="7"/>
        <v>#DIV/0!</v>
      </c>
    </row>
    <row r="504" spans="1:4" ht="14.25">
      <c r="A504" s="117" t="s">
        <v>498</v>
      </c>
      <c r="B504" s="309">
        <v>0</v>
      </c>
      <c r="C504" s="117"/>
      <c r="D504" s="308" t="e">
        <f t="shared" si="7"/>
        <v>#DIV/0!</v>
      </c>
    </row>
    <row r="505" spans="1:4" ht="14.25">
      <c r="A505" s="117" t="s">
        <v>499</v>
      </c>
      <c r="B505" s="310">
        <v>0</v>
      </c>
      <c r="C505" s="117"/>
      <c r="D505" s="308" t="e">
        <f t="shared" si="7"/>
        <v>#DIV/0!</v>
      </c>
    </row>
    <row r="506" spans="1:4" ht="14.25">
      <c r="A506" s="117" t="s">
        <v>500</v>
      </c>
      <c r="B506" s="310">
        <v>0</v>
      </c>
      <c r="C506" s="117">
        <f>SUM(C507:C513)</f>
        <v>86</v>
      </c>
      <c r="D506" s="308" t="e">
        <f t="shared" si="7"/>
        <v>#DIV/0!</v>
      </c>
    </row>
    <row r="507" spans="1:4" ht="14.25">
      <c r="A507" s="117" t="s">
        <v>164</v>
      </c>
      <c r="B507" s="310">
        <v>0</v>
      </c>
      <c r="C507" s="117"/>
      <c r="D507" s="308" t="e">
        <f t="shared" si="7"/>
        <v>#DIV/0!</v>
      </c>
    </row>
    <row r="508" spans="1:4" ht="14.25">
      <c r="A508" s="117" t="s">
        <v>165</v>
      </c>
      <c r="B508" s="310">
        <v>0</v>
      </c>
      <c r="C508" s="117"/>
      <c r="D508" s="308" t="e">
        <f t="shared" si="7"/>
        <v>#DIV/0!</v>
      </c>
    </row>
    <row r="509" spans="1:4" ht="14.25">
      <c r="A509" s="117" t="s">
        <v>166</v>
      </c>
      <c r="B509" s="310">
        <v>0</v>
      </c>
      <c r="C509" s="117"/>
      <c r="D509" s="308" t="e">
        <f t="shared" si="7"/>
        <v>#DIV/0!</v>
      </c>
    </row>
    <row r="510" spans="1:4" ht="14.25">
      <c r="A510" s="117" t="s">
        <v>501</v>
      </c>
      <c r="B510" s="310">
        <v>0</v>
      </c>
      <c r="C510" s="117"/>
      <c r="D510" s="308" t="e">
        <f t="shared" si="7"/>
        <v>#DIV/0!</v>
      </c>
    </row>
    <row r="511" spans="1:4" ht="14.25">
      <c r="A511" s="117" t="s">
        <v>502</v>
      </c>
      <c r="B511" s="310">
        <v>0</v>
      </c>
      <c r="C511" s="117"/>
      <c r="D511" s="308" t="e">
        <f t="shared" si="7"/>
        <v>#DIV/0!</v>
      </c>
    </row>
    <row r="512" spans="1:4" ht="14.25">
      <c r="A512" s="117" t="s">
        <v>503</v>
      </c>
      <c r="B512" s="310">
        <v>0</v>
      </c>
      <c r="C512" s="117"/>
      <c r="D512" s="308" t="e">
        <f t="shared" si="7"/>
        <v>#DIV/0!</v>
      </c>
    </row>
    <row r="513" spans="1:4" ht="14.25">
      <c r="A513" s="117" t="s">
        <v>504</v>
      </c>
      <c r="B513" s="309">
        <v>0</v>
      </c>
      <c r="C513" s="158">
        <v>86</v>
      </c>
      <c r="D513" s="308" t="e">
        <f t="shared" si="7"/>
        <v>#DIV/0!</v>
      </c>
    </row>
    <row r="514" spans="1:4" ht="14.25">
      <c r="A514" s="117" t="s">
        <v>505</v>
      </c>
      <c r="B514" s="310">
        <v>0</v>
      </c>
      <c r="C514" s="117">
        <f>SUM(C515:C517)</f>
        <v>402</v>
      </c>
      <c r="D514" s="308" t="e">
        <f t="shared" si="7"/>
        <v>#DIV/0!</v>
      </c>
    </row>
    <row r="515" spans="1:4" ht="14.25">
      <c r="A515" s="117" t="s">
        <v>506</v>
      </c>
      <c r="B515" s="309">
        <v>0</v>
      </c>
      <c r="C515" s="117"/>
      <c r="D515" s="308" t="e">
        <f t="shared" si="7"/>
        <v>#DIV/0!</v>
      </c>
    </row>
    <row r="516" spans="1:4" ht="14.25">
      <c r="A516" s="117" t="s">
        <v>507</v>
      </c>
      <c r="B516" s="310">
        <v>0</v>
      </c>
      <c r="C516" s="117"/>
      <c r="D516" s="308" t="e">
        <f t="shared" si="7"/>
        <v>#DIV/0!</v>
      </c>
    </row>
    <row r="517" spans="1:4" ht="14.25">
      <c r="A517" s="117" t="s">
        <v>508</v>
      </c>
      <c r="B517" s="310">
        <v>0</v>
      </c>
      <c r="C517" s="158">
        <v>402</v>
      </c>
      <c r="D517" s="308" t="e">
        <f t="shared" si="7"/>
        <v>#DIV/0!</v>
      </c>
    </row>
    <row r="518" spans="1:4" ht="14.25">
      <c r="A518" s="117" t="s">
        <v>509</v>
      </c>
      <c r="B518" s="310">
        <v>67451</v>
      </c>
      <c r="C518" s="117">
        <f>SUM(C519:C636)/2+C637</f>
        <v>75757</v>
      </c>
      <c r="D518" s="308">
        <f t="shared" si="7"/>
        <v>1.1231412432728944</v>
      </c>
    </row>
    <row r="519" spans="1:4" ht="14.25">
      <c r="A519" s="117" t="s">
        <v>510</v>
      </c>
      <c r="B519" s="310">
        <v>2906</v>
      </c>
      <c r="C519" s="117">
        <f>SUM(C520:C532)</f>
        <v>1164</v>
      </c>
      <c r="D519" s="308">
        <f aca="true" t="shared" si="8" ref="D519:D582">C519/B519</f>
        <v>0.4005505849965588</v>
      </c>
    </row>
    <row r="520" spans="1:4" ht="14.25">
      <c r="A520" s="117" t="s">
        <v>164</v>
      </c>
      <c r="B520" s="309">
        <v>462</v>
      </c>
      <c r="C520" s="158">
        <v>0</v>
      </c>
      <c r="D520" s="308">
        <f t="shared" si="8"/>
        <v>0</v>
      </c>
    </row>
    <row r="521" spans="1:4" ht="14.25">
      <c r="A521" s="117" t="s">
        <v>165</v>
      </c>
      <c r="B521" s="309">
        <v>0</v>
      </c>
      <c r="C521" s="158">
        <v>0</v>
      </c>
      <c r="D521" s="308" t="e">
        <f t="shared" si="8"/>
        <v>#DIV/0!</v>
      </c>
    </row>
    <row r="522" spans="1:4" ht="14.25">
      <c r="A522" s="117" t="s">
        <v>166</v>
      </c>
      <c r="B522" s="310">
        <v>0</v>
      </c>
      <c r="C522" s="158">
        <v>0</v>
      </c>
      <c r="D522" s="308" t="e">
        <f t="shared" si="8"/>
        <v>#DIV/0!</v>
      </c>
    </row>
    <row r="523" spans="1:4" ht="14.25">
      <c r="A523" s="117" t="s">
        <v>511</v>
      </c>
      <c r="B523" s="310">
        <v>0</v>
      </c>
      <c r="C523" s="158">
        <v>0</v>
      </c>
      <c r="D523" s="308" t="e">
        <f t="shared" si="8"/>
        <v>#DIV/0!</v>
      </c>
    </row>
    <row r="524" spans="1:4" ht="14.25">
      <c r="A524" s="117" t="s">
        <v>512</v>
      </c>
      <c r="B524" s="309">
        <v>47</v>
      </c>
      <c r="C524" s="158">
        <v>54</v>
      </c>
      <c r="D524" s="308">
        <f t="shared" si="8"/>
        <v>1.148936170212766</v>
      </c>
    </row>
    <row r="525" spans="1:4" ht="14.25">
      <c r="A525" s="117" t="s">
        <v>513</v>
      </c>
      <c r="B525" s="310">
        <v>144</v>
      </c>
      <c r="C525" s="158">
        <v>142</v>
      </c>
      <c r="D525" s="308">
        <f t="shared" si="8"/>
        <v>0.9861111111111112</v>
      </c>
    </row>
    <row r="526" spans="1:4" ht="14.25">
      <c r="A526" s="117" t="s">
        <v>514</v>
      </c>
      <c r="B526" s="309">
        <v>0</v>
      </c>
      <c r="C526" s="158">
        <v>317</v>
      </c>
      <c r="D526" s="308" t="e">
        <f t="shared" si="8"/>
        <v>#DIV/0!</v>
      </c>
    </row>
    <row r="527" spans="1:4" ht="14.25">
      <c r="A527" s="117" t="s">
        <v>205</v>
      </c>
      <c r="B527" s="309">
        <v>0</v>
      </c>
      <c r="C527" s="158">
        <v>0</v>
      </c>
      <c r="D527" s="308" t="e">
        <f t="shared" si="8"/>
        <v>#DIV/0!</v>
      </c>
    </row>
    <row r="528" spans="1:4" ht="14.25">
      <c r="A528" s="117" t="s">
        <v>515</v>
      </c>
      <c r="B528" s="310">
        <v>650</v>
      </c>
      <c r="C528" s="158">
        <v>314</v>
      </c>
      <c r="D528" s="308">
        <f t="shared" si="8"/>
        <v>0.48307692307692307</v>
      </c>
    </row>
    <row r="529" spans="1:4" ht="14.25">
      <c r="A529" s="117" t="s">
        <v>516</v>
      </c>
      <c r="B529" s="310">
        <v>0</v>
      </c>
      <c r="C529" s="158">
        <v>0</v>
      </c>
      <c r="D529" s="308" t="e">
        <f t="shared" si="8"/>
        <v>#DIV/0!</v>
      </c>
    </row>
    <row r="530" spans="1:4" ht="14.25">
      <c r="A530" s="117" t="s">
        <v>517</v>
      </c>
      <c r="B530" s="310">
        <v>0</v>
      </c>
      <c r="C530" s="158">
        <v>0</v>
      </c>
      <c r="D530" s="308" t="e">
        <f t="shared" si="8"/>
        <v>#DIV/0!</v>
      </c>
    </row>
    <row r="531" spans="1:4" ht="14.25">
      <c r="A531" s="117" t="s">
        <v>518</v>
      </c>
      <c r="B531" s="310">
        <v>0</v>
      </c>
      <c r="C531" s="158"/>
      <c r="D531" s="308" t="e">
        <f t="shared" si="8"/>
        <v>#DIV/0!</v>
      </c>
    </row>
    <row r="532" spans="1:4" ht="14.25">
      <c r="A532" s="117" t="s">
        <v>519</v>
      </c>
      <c r="B532" s="310">
        <v>1603</v>
      </c>
      <c r="C532" s="158">
        <v>337</v>
      </c>
      <c r="D532" s="308">
        <f t="shared" si="8"/>
        <v>0.21023081721771678</v>
      </c>
    </row>
    <row r="533" spans="1:4" ht="14.25">
      <c r="A533" s="117" t="s">
        <v>520</v>
      </c>
      <c r="B533" s="310">
        <v>655</v>
      </c>
      <c r="C533" s="117">
        <f>SUM(C534:C540)</f>
        <v>1057</v>
      </c>
      <c r="D533" s="308">
        <f t="shared" si="8"/>
        <v>1.6137404580152672</v>
      </c>
    </row>
    <row r="534" spans="1:4" ht="14.25">
      <c r="A534" s="117" t="s">
        <v>164</v>
      </c>
      <c r="B534" s="310">
        <v>275</v>
      </c>
      <c r="C534" s="158">
        <v>279</v>
      </c>
      <c r="D534" s="308">
        <f t="shared" si="8"/>
        <v>1.0145454545454546</v>
      </c>
    </row>
    <row r="535" spans="1:4" ht="14.25">
      <c r="A535" s="117" t="s">
        <v>165</v>
      </c>
      <c r="B535" s="310">
        <v>0</v>
      </c>
      <c r="C535" s="158">
        <v>0</v>
      </c>
      <c r="D535" s="308" t="e">
        <f t="shared" si="8"/>
        <v>#DIV/0!</v>
      </c>
    </row>
    <row r="536" spans="1:4" ht="14.25">
      <c r="A536" s="117" t="s">
        <v>166</v>
      </c>
      <c r="B536" s="310">
        <v>0</v>
      </c>
      <c r="C536" s="158">
        <v>0</v>
      </c>
      <c r="D536" s="308" t="e">
        <f t="shared" si="8"/>
        <v>#DIV/0!</v>
      </c>
    </row>
    <row r="537" spans="1:4" ht="14.25">
      <c r="A537" s="117" t="s">
        <v>521</v>
      </c>
      <c r="B537" s="310">
        <v>0</v>
      </c>
      <c r="C537" s="158">
        <v>62</v>
      </c>
      <c r="D537" s="308" t="e">
        <f t="shared" si="8"/>
        <v>#DIV/0!</v>
      </c>
    </row>
    <row r="538" spans="1:4" ht="14.25">
      <c r="A538" s="117" t="s">
        <v>522</v>
      </c>
      <c r="B538" s="310">
        <v>220</v>
      </c>
      <c r="C538" s="158">
        <v>220</v>
      </c>
      <c r="D538" s="308">
        <f t="shared" si="8"/>
        <v>1</v>
      </c>
    </row>
    <row r="539" spans="1:4" ht="14.25">
      <c r="A539" s="117" t="s">
        <v>523</v>
      </c>
      <c r="B539" s="310">
        <v>0</v>
      </c>
      <c r="C539" s="158">
        <v>110</v>
      </c>
      <c r="D539" s="308" t="e">
        <f t="shared" si="8"/>
        <v>#DIV/0!</v>
      </c>
    </row>
    <row r="540" spans="1:4" ht="14.25">
      <c r="A540" s="117" t="s">
        <v>524</v>
      </c>
      <c r="B540" s="310">
        <v>160</v>
      </c>
      <c r="C540" s="158">
        <v>386</v>
      </c>
      <c r="D540" s="308">
        <f t="shared" si="8"/>
        <v>2.4125</v>
      </c>
    </row>
    <row r="541" spans="1:4" ht="14.25">
      <c r="A541" s="117" t="s">
        <v>525</v>
      </c>
      <c r="B541" s="310">
        <v>0</v>
      </c>
      <c r="C541" s="117">
        <f>SUM(C542)</f>
        <v>0</v>
      </c>
      <c r="D541" s="308" t="e">
        <f t="shared" si="8"/>
        <v>#DIV/0!</v>
      </c>
    </row>
    <row r="542" spans="1:4" ht="14.25">
      <c r="A542" s="117" t="s">
        <v>526</v>
      </c>
      <c r="B542" s="310">
        <v>0</v>
      </c>
      <c r="C542" s="117"/>
      <c r="D542" s="308" t="e">
        <f t="shared" si="8"/>
        <v>#DIV/0!</v>
      </c>
    </row>
    <row r="543" spans="1:4" ht="14.25">
      <c r="A543" s="117" t="s">
        <v>527</v>
      </c>
      <c r="B543" s="310">
        <v>19983</v>
      </c>
      <c r="C543" s="117">
        <f>SUM(C544:C550)</f>
        <v>18193</v>
      </c>
      <c r="D543" s="308">
        <f t="shared" si="8"/>
        <v>0.910423860281239</v>
      </c>
    </row>
    <row r="544" spans="1:4" ht="14.25">
      <c r="A544" s="117" t="s">
        <v>528</v>
      </c>
      <c r="B544" s="310">
        <v>220</v>
      </c>
      <c r="C544" s="158">
        <v>123</v>
      </c>
      <c r="D544" s="308">
        <f t="shared" si="8"/>
        <v>0.5590909090909091</v>
      </c>
    </row>
    <row r="545" spans="1:4" ht="14.25">
      <c r="A545" s="117" t="s">
        <v>529</v>
      </c>
      <c r="B545" s="310">
        <v>110</v>
      </c>
      <c r="C545" s="158">
        <v>163</v>
      </c>
      <c r="D545" s="308">
        <f t="shared" si="8"/>
        <v>1.481818181818182</v>
      </c>
    </row>
    <row r="546" spans="1:4" ht="14.25">
      <c r="A546" s="117" t="s">
        <v>530</v>
      </c>
      <c r="B546" s="310">
        <v>0</v>
      </c>
      <c r="C546" s="158">
        <v>0</v>
      </c>
      <c r="D546" s="308" t="e">
        <f t="shared" si="8"/>
        <v>#DIV/0!</v>
      </c>
    </row>
    <row r="547" spans="1:4" ht="14.25">
      <c r="A547" s="117" t="s">
        <v>531</v>
      </c>
      <c r="B547" s="310">
        <v>11153</v>
      </c>
      <c r="C547" s="158">
        <v>9282</v>
      </c>
      <c r="D547" s="308">
        <f t="shared" si="8"/>
        <v>0.8322424459786605</v>
      </c>
    </row>
    <row r="548" spans="1:4" ht="14.25">
      <c r="A548" s="117" t="s">
        <v>532</v>
      </c>
      <c r="B548" s="310">
        <v>1000</v>
      </c>
      <c r="C548" s="158">
        <v>646</v>
      </c>
      <c r="D548" s="308">
        <f t="shared" si="8"/>
        <v>0.646</v>
      </c>
    </row>
    <row r="549" spans="1:4" ht="14.25">
      <c r="A549" s="117" t="s">
        <v>533</v>
      </c>
      <c r="B549" s="309">
        <v>7200</v>
      </c>
      <c r="C549" s="158">
        <v>7749</v>
      </c>
      <c r="D549" s="308">
        <f t="shared" si="8"/>
        <v>1.07625</v>
      </c>
    </row>
    <row r="550" spans="1:4" ht="14.25">
      <c r="A550" s="117" t="s">
        <v>534</v>
      </c>
      <c r="B550" s="309">
        <v>300</v>
      </c>
      <c r="C550" s="158">
        <v>230</v>
      </c>
      <c r="D550" s="308">
        <f t="shared" si="8"/>
        <v>0.7666666666666667</v>
      </c>
    </row>
    <row r="551" spans="1:4" ht="14.25">
      <c r="A551" s="117" t="s">
        <v>535</v>
      </c>
      <c r="B551" s="310">
        <v>0</v>
      </c>
      <c r="C551" s="117">
        <f>SUM(C552:C554)</f>
        <v>0</v>
      </c>
      <c r="D551" s="308" t="e">
        <f t="shared" si="8"/>
        <v>#DIV/0!</v>
      </c>
    </row>
    <row r="552" spans="1:4" ht="15">
      <c r="A552" s="117" t="s">
        <v>536</v>
      </c>
      <c r="B552" s="311">
        <v>0</v>
      </c>
      <c r="C552" s="117"/>
      <c r="D552" s="308" t="e">
        <f t="shared" si="8"/>
        <v>#DIV/0!</v>
      </c>
    </row>
    <row r="553" spans="1:4" ht="15">
      <c r="A553" s="117" t="s">
        <v>537</v>
      </c>
      <c r="B553" s="311">
        <v>0</v>
      </c>
      <c r="C553" s="117"/>
      <c r="D553" s="308" t="e">
        <f t="shared" si="8"/>
        <v>#DIV/0!</v>
      </c>
    </row>
    <row r="554" spans="1:4" ht="15">
      <c r="A554" s="117" t="s">
        <v>538</v>
      </c>
      <c r="B554" s="311">
        <v>0</v>
      </c>
      <c r="C554" s="117"/>
      <c r="D554" s="308" t="e">
        <f t="shared" si="8"/>
        <v>#DIV/0!</v>
      </c>
    </row>
    <row r="555" spans="1:4" ht="15">
      <c r="A555" s="117" t="s">
        <v>539</v>
      </c>
      <c r="B555" s="311">
        <v>2120</v>
      </c>
      <c r="C555" s="117">
        <f>SUM(C556:C564)</f>
        <v>2671</v>
      </c>
      <c r="D555" s="308">
        <f t="shared" si="8"/>
        <v>1.2599056603773584</v>
      </c>
    </row>
    <row r="556" spans="1:4" ht="15">
      <c r="A556" s="117" t="s">
        <v>540</v>
      </c>
      <c r="B556" s="311">
        <v>0</v>
      </c>
      <c r="C556" s="117"/>
      <c r="D556" s="308" t="e">
        <f t="shared" si="8"/>
        <v>#DIV/0!</v>
      </c>
    </row>
    <row r="557" spans="1:4" ht="15">
      <c r="A557" s="117" t="s">
        <v>541</v>
      </c>
      <c r="B557" s="311">
        <v>0</v>
      </c>
      <c r="C557" s="117"/>
      <c r="D557" s="308" t="e">
        <f t="shared" si="8"/>
        <v>#DIV/0!</v>
      </c>
    </row>
    <row r="558" spans="1:4" ht="15">
      <c r="A558" s="117" t="s">
        <v>542</v>
      </c>
      <c r="B558" s="311">
        <v>0</v>
      </c>
      <c r="C558" s="117"/>
      <c r="D558" s="308" t="e">
        <f t="shared" si="8"/>
        <v>#DIV/0!</v>
      </c>
    </row>
    <row r="559" spans="1:4" ht="15">
      <c r="A559" s="117" t="s">
        <v>543</v>
      </c>
      <c r="B559" s="311">
        <v>0</v>
      </c>
      <c r="C559" s="117"/>
      <c r="D559" s="308" t="e">
        <f t="shared" si="8"/>
        <v>#DIV/0!</v>
      </c>
    </row>
    <row r="560" spans="1:4" ht="15">
      <c r="A560" s="117" t="s">
        <v>544</v>
      </c>
      <c r="B560" s="311">
        <v>0</v>
      </c>
      <c r="C560" s="117"/>
      <c r="D560" s="308" t="e">
        <f t="shared" si="8"/>
        <v>#DIV/0!</v>
      </c>
    </row>
    <row r="561" spans="1:4" ht="15">
      <c r="A561" s="117" t="s">
        <v>545</v>
      </c>
      <c r="B561" s="311">
        <v>0</v>
      </c>
      <c r="C561" s="117"/>
      <c r="D561" s="308" t="e">
        <f t="shared" si="8"/>
        <v>#DIV/0!</v>
      </c>
    </row>
    <row r="562" spans="1:4" ht="15">
      <c r="A562" s="117" t="s">
        <v>546</v>
      </c>
      <c r="B562" s="311">
        <v>0</v>
      </c>
      <c r="C562" s="117"/>
      <c r="D562" s="308" t="e">
        <f t="shared" si="8"/>
        <v>#DIV/0!</v>
      </c>
    </row>
    <row r="563" spans="1:4" ht="15">
      <c r="A563" s="117" t="s">
        <v>547</v>
      </c>
      <c r="B563" s="311">
        <v>0</v>
      </c>
      <c r="C563" s="117"/>
      <c r="D563" s="308" t="e">
        <f t="shared" si="8"/>
        <v>#DIV/0!</v>
      </c>
    </row>
    <row r="564" spans="1:4" ht="15">
      <c r="A564" s="117" t="s">
        <v>548</v>
      </c>
      <c r="B564" s="311">
        <v>2120</v>
      </c>
      <c r="C564" s="158">
        <v>2671</v>
      </c>
      <c r="D564" s="308">
        <f t="shared" si="8"/>
        <v>1.2599056603773584</v>
      </c>
    </row>
    <row r="565" spans="1:4" ht="15">
      <c r="A565" s="117" t="s">
        <v>549</v>
      </c>
      <c r="B565" s="311">
        <v>1490</v>
      </c>
      <c r="C565" s="117">
        <f>SUM(C566:C572)</f>
        <v>5008</v>
      </c>
      <c r="D565" s="308">
        <f t="shared" si="8"/>
        <v>3.3610738255033556</v>
      </c>
    </row>
    <row r="566" spans="1:4" ht="15">
      <c r="A566" s="117" t="s">
        <v>550</v>
      </c>
      <c r="B566" s="311">
        <v>900</v>
      </c>
      <c r="C566" s="158">
        <v>1673</v>
      </c>
      <c r="D566" s="308">
        <f t="shared" si="8"/>
        <v>1.8588888888888888</v>
      </c>
    </row>
    <row r="567" spans="1:4" ht="15">
      <c r="A567" s="117" t="s">
        <v>551</v>
      </c>
      <c r="B567" s="311">
        <v>0</v>
      </c>
      <c r="C567" s="158">
        <v>0</v>
      </c>
      <c r="D567" s="308" t="e">
        <f t="shared" si="8"/>
        <v>#DIV/0!</v>
      </c>
    </row>
    <row r="568" spans="1:4" ht="15">
      <c r="A568" s="117" t="s">
        <v>552</v>
      </c>
      <c r="B568" s="311">
        <v>0</v>
      </c>
      <c r="C568" s="158">
        <v>0</v>
      </c>
      <c r="D568" s="308" t="e">
        <f t="shared" si="8"/>
        <v>#DIV/0!</v>
      </c>
    </row>
    <row r="569" spans="1:4" ht="15">
      <c r="A569" s="117" t="s">
        <v>553</v>
      </c>
      <c r="B569" s="311">
        <v>0</v>
      </c>
      <c r="C569" s="158">
        <v>0</v>
      </c>
      <c r="D569" s="308" t="e">
        <f t="shared" si="8"/>
        <v>#DIV/0!</v>
      </c>
    </row>
    <row r="570" spans="1:4" ht="15">
      <c r="A570" s="117" t="s">
        <v>554</v>
      </c>
      <c r="B570" s="311">
        <v>0</v>
      </c>
      <c r="C570" s="158">
        <v>41</v>
      </c>
      <c r="D570" s="308" t="e">
        <f t="shared" si="8"/>
        <v>#DIV/0!</v>
      </c>
    </row>
    <row r="571" spans="1:4" ht="15">
      <c r="A571" s="117" t="s">
        <v>555</v>
      </c>
      <c r="B571" s="311">
        <v>0</v>
      </c>
      <c r="C571" s="158">
        <v>0</v>
      </c>
      <c r="D571" s="308" t="e">
        <f t="shared" si="8"/>
        <v>#DIV/0!</v>
      </c>
    </row>
    <row r="572" spans="1:4" ht="15">
      <c r="A572" s="117" t="s">
        <v>556</v>
      </c>
      <c r="B572" s="311">
        <v>590</v>
      </c>
      <c r="C572" s="158">
        <v>3294</v>
      </c>
      <c r="D572" s="308">
        <f t="shared" si="8"/>
        <v>5.583050847457627</v>
      </c>
    </row>
    <row r="573" spans="1:4" ht="15">
      <c r="A573" s="117" t="s">
        <v>557</v>
      </c>
      <c r="B573" s="311">
        <v>611</v>
      </c>
      <c r="C573" s="117">
        <f>SUM(C574:C579)</f>
        <v>725</v>
      </c>
      <c r="D573" s="308">
        <f t="shared" si="8"/>
        <v>1.1865793780687397</v>
      </c>
    </row>
    <row r="574" spans="1:4" ht="15">
      <c r="A574" s="117" t="s">
        <v>558</v>
      </c>
      <c r="B574" s="311">
        <v>611</v>
      </c>
      <c r="C574" s="158">
        <v>64</v>
      </c>
      <c r="D574" s="308">
        <f t="shared" si="8"/>
        <v>0.10474631751227496</v>
      </c>
    </row>
    <row r="575" spans="1:4" ht="15">
      <c r="A575" s="117" t="s">
        <v>559</v>
      </c>
      <c r="B575" s="311">
        <v>0</v>
      </c>
      <c r="C575" s="158">
        <v>68</v>
      </c>
      <c r="D575" s="308" t="e">
        <f t="shared" si="8"/>
        <v>#DIV/0!</v>
      </c>
    </row>
    <row r="576" spans="1:4" ht="15">
      <c r="A576" s="117" t="s">
        <v>560</v>
      </c>
      <c r="B576" s="312">
        <v>0</v>
      </c>
      <c r="C576" s="158">
        <v>5</v>
      </c>
      <c r="D576" s="308" t="e">
        <f t="shared" si="8"/>
        <v>#DIV/0!</v>
      </c>
    </row>
    <row r="577" spans="1:4" ht="15">
      <c r="A577" s="117" t="s">
        <v>561</v>
      </c>
      <c r="B577" s="311">
        <v>0</v>
      </c>
      <c r="C577" s="158">
        <v>30</v>
      </c>
      <c r="D577" s="308" t="e">
        <f t="shared" si="8"/>
        <v>#DIV/0!</v>
      </c>
    </row>
    <row r="578" spans="1:4" ht="15">
      <c r="A578" s="117" t="s">
        <v>562</v>
      </c>
      <c r="B578" s="311">
        <v>0</v>
      </c>
      <c r="C578" s="158">
        <v>0</v>
      </c>
      <c r="D578" s="308" t="e">
        <f t="shared" si="8"/>
        <v>#DIV/0!</v>
      </c>
    </row>
    <row r="579" spans="1:4" ht="15">
      <c r="A579" s="117" t="s">
        <v>563</v>
      </c>
      <c r="B579" s="311">
        <v>0</v>
      </c>
      <c r="C579" s="158">
        <v>558</v>
      </c>
      <c r="D579" s="308" t="e">
        <f t="shared" si="8"/>
        <v>#DIV/0!</v>
      </c>
    </row>
    <row r="580" spans="1:4" ht="15">
      <c r="A580" s="117" t="s">
        <v>564</v>
      </c>
      <c r="B580" s="311">
        <v>1757</v>
      </c>
      <c r="C580" s="117">
        <f>SUM(C581:C587)</f>
        <v>2279</v>
      </c>
      <c r="D580" s="308">
        <f t="shared" si="8"/>
        <v>1.2970973249857711</v>
      </c>
    </row>
    <row r="581" spans="1:4" ht="15">
      <c r="A581" s="117" t="s">
        <v>565</v>
      </c>
      <c r="B581" s="311">
        <v>0</v>
      </c>
      <c r="C581" s="158">
        <v>280</v>
      </c>
      <c r="D581" s="308" t="e">
        <f t="shared" si="8"/>
        <v>#DIV/0!</v>
      </c>
    </row>
    <row r="582" spans="1:4" ht="15">
      <c r="A582" s="117" t="s">
        <v>566</v>
      </c>
      <c r="B582" s="311">
        <v>1384</v>
      </c>
      <c r="C582" s="158">
        <v>384</v>
      </c>
      <c r="D582" s="308">
        <f t="shared" si="8"/>
        <v>0.2774566473988439</v>
      </c>
    </row>
    <row r="583" spans="1:4" ht="15">
      <c r="A583" s="117" t="s">
        <v>567</v>
      </c>
      <c r="B583" s="311">
        <v>0</v>
      </c>
      <c r="C583" s="158">
        <v>0</v>
      </c>
      <c r="D583" s="308" t="e">
        <f aca="true" t="shared" si="9" ref="D583:D646">C583/B583</f>
        <v>#DIV/0!</v>
      </c>
    </row>
    <row r="584" spans="1:4" ht="15">
      <c r="A584" s="117" t="s">
        <v>568</v>
      </c>
      <c r="B584" s="311">
        <v>294</v>
      </c>
      <c r="C584" s="158">
        <v>1315</v>
      </c>
      <c r="D584" s="308">
        <f t="shared" si="9"/>
        <v>4.4727891156462585</v>
      </c>
    </row>
    <row r="585" spans="1:4" ht="15">
      <c r="A585" s="117" t="s">
        <v>569</v>
      </c>
      <c r="B585" s="311">
        <v>79</v>
      </c>
      <c r="C585" s="158">
        <v>0</v>
      </c>
      <c r="D585" s="308">
        <f t="shared" si="9"/>
        <v>0</v>
      </c>
    </row>
    <row r="586" spans="1:4" ht="15">
      <c r="A586" s="117" t="s">
        <v>570</v>
      </c>
      <c r="B586" s="311">
        <v>0</v>
      </c>
      <c r="C586" s="158">
        <v>57</v>
      </c>
      <c r="D586" s="308" t="e">
        <f t="shared" si="9"/>
        <v>#DIV/0!</v>
      </c>
    </row>
    <row r="587" spans="1:4" ht="15">
      <c r="A587" s="117" t="s">
        <v>571</v>
      </c>
      <c r="B587" s="311">
        <v>0</v>
      </c>
      <c r="C587" s="158">
        <v>243</v>
      </c>
      <c r="D587" s="308" t="e">
        <f t="shared" si="9"/>
        <v>#DIV/0!</v>
      </c>
    </row>
    <row r="588" spans="1:4" ht="15">
      <c r="A588" s="117" t="s">
        <v>572</v>
      </c>
      <c r="B588" s="311">
        <v>819</v>
      </c>
      <c r="C588" s="117">
        <f>SUM(C589:C596)</f>
        <v>3447</v>
      </c>
      <c r="D588" s="308">
        <f t="shared" si="9"/>
        <v>4.208791208791209</v>
      </c>
    </row>
    <row r="589" spans="1:4" ht="15">
      <c r="A589" s="117" t="s">
        <v>164</v>
      </c>
      <c r="B589" s="311">
        <v>131</v>
      </c>
      <c r="C589" s="158">
        <v>177</v>
      </c>
      <c r="D589" s="308">
        <f t="shared" si="9"/>
        <v>1.3511450381679388</v>
      </c>
    </row>
    <row r="590" spans="1:4" ht="15">
      <c r="A590" s="117" t="s">
        <v>165</v>
      </c>
      <c r="B590" s="311">
        <v>0</v>
      </c>
      <c r="C590" s="158">
        <v>0</v>
      </c>
      <c r="D590" s="308" t="e">
        <f t="shared" si="9"/>
        <v>#DIV/0!</v>
      </c>
    </row>
    <row r="591" spans="1:4" ht="15">
      <c r="A591" s="117" t="s">
        <v>166</v>
      </c>
      <c r="B591" s="311">
        <v>0</v>
      </c>
      <c r="C591" s="158">
        <v>0</v>
      </c>
      <c r="D591" s="308" t="e">
        <f t="shared" si="9"/>
        <v>#DIV/0!</v>
      </c>
    </row>
    <row r="592" spans="1:4" ht="15">
      <c r="A592" s="117" t="s">
        <v>573</v>
      </c>
      <c r="B592" s="311">
        <v>0</v>
      </c>
      <c r="C592" s="158">
        <v>480</v>
      </c>
      <c r="D592" s="308" t="e">
        <f t="shared" si="9"/>
        <v>#DIV/0!</v>
      </c>
    </row>
    <row r="593" spans="1:4" ht="15">
      <c r="A593" s="117" t="s">
        <v>574</v>
      </c>
      <c r="B593" s="311">
        <v>0</v>
      </c>
      <c r="C593" s="158">
        <v>0</v>
      </c>
      <c r="D593" s="308" t="e">
        <f t="shared" si="9"/>
        <v>#DIV/0!</v>
      </c>
    </row>
    <row r="594" spans="1:4" ht="15">
      <c r="A594" s="117" t="s">
        <v>575</v>
      </c>
      <c r="B594" s="311">
        <v>0</v>
      </c>
      <c r="C594" s="158">
        <v>0</v>
      </c>
      <c r="D594" s="308" t="e">
        <f t="shared" si="9"/>
        <v>#DIV/0!</v>
      </c>
    </row>
    <row r="595" spans="1:4" ht="15">
      <c r="A595" s="117" t="s">
        <v>576</v>
      </c>
      <c r="B595" s="311">
        <v>400</v>
      </c>
      <c r="C595" s="158">
        <v>1999</v>
      </c>
      <c r="D595" s="308">
        <f t="shared" si="9"/>
        <v>4.9975</v>
      </c>
    </row>
    <row r="596" spans="1:4" ht="15">
      <c r="A596" s="117" t="s">
        <v>577</v>
      </c>
      <c r="B596" s="311">
        <v>288</v>
      </c>
      <c r="C596" s="158">
        <v>791</v>
      </c>
      <c r="D596" s="308">
        <f t="shared" si="9"/>
        <v>2.7465277777777777</v>
      </c>
    </row>
    <row r="597" spans="1:4" ht="15">
      <c r="A597" s="117" t="s">
        <v>578</v>
      </c>
      <c r="B597" s="311">
        <v>0</v>
      </c>
      <c r="C597" s="117">
        <f>SUM(C598:C601)</f>
        <v>10</v>
      </c>
      <c r="D597" s="308" t="e">
        <f t="shared" si="9"/>
        <v>#DIV/0!</v>
      </c>
    </row>
    <row r="598" spans="1:4" ht="15">
      <c r="A598" s="117" t="s">
        <v>164</v>
      </c>
      <c r="B598" s="311">
        <v>0</v>
      </c>
      <c r="C598" s="158">
        <v>0</v>
      </c>
      <c r="D598" s="308" t="e">
        <f t="shared" si="9"/>
        <v>#DIV/0!</v>
      </c>
    </row>
    <row r="599" spans="1:4" ht="15">
      <c r="A599" s="117" t="s">
        <v>165</v>
      </c>
      <c r="B599" s="311">
        <v>0</v>
      </c>
      <c r="C599" s="158">
        <v>0</v>
      </c>
      <c r="D599" s="308" t="e">
        <f t="shared" si="9"/>
        <v>#DIV/0!</v>
      </c>
    </row>
    <row r="600" spans="1:4" ht="15">
      <c r="A600" s="117" t="s">
        <v>166</v>
      </c>
      <c r="B600" s="311">
        <v>0</v>
      </c>
      <c r="C600" s="158">
        <v>0</v>
      </c>
      <c r="D600" s="308" t="e">
        <f t="shared" si="9"/>
        <v>#DIV/0!</v>
      </c>
    </row>
    <row r="601" spans="1:4" ht="15">
      <c r="A601" s="117" t="s">
        <v>579</v>
      </c>
      <c r="B601" s="311">
        <v>0</v>
      </c>
      <c r="C601" s="158">
        <v>10</v>
      </c>
      <c r="D601" s="308" t="e">
        <f t="shared" si="9"/>
        <v>#DIV/0!</v>
      </c>
    </row>
    <row r="602" spans="1:4" ht="15">
      <c r="A602" s="117" t="s">
        <v>580</v>
      </c>
      <c r="B602" s="311">
        <v>6760</v>
      </c>
      <c r="C602" s="117">
        <f>SUM(C603:C604)</f>
        <v>9903</v>
      </c>
      <c r="D602" s="308">
        <f t="shared" si="9"/>
        <v>1.4649408284023668</v>
      </c>
    </row>
    <row r="603" spans="1:4" ht="15">
      <c r="A603" s="117" t="s">
        <v>581</v>
      </c>
      <c r="B603" s="311">
        <v>1000</v>
      </c>
      <c r="C603" s="158">
        <v>198</v>
      </c>
      <c r="D603" s="308">
        <f t="shared" si="9"/>
        <v>0.198</v>
      </c>
    </row>
    <row r="604" spans="1:4" ht="15">
      <c r="A604" s="117" t="s">
        <v>582</v>
      </c>
      <c r="B604" s="311">
        <v>5760</v>
      </c>
      <c r="C604" s="158">
        <v>9705</v>
      </c>
      <c r="D604" s="308">
        <f t="shared" si="9"/>
        <v>1.6848958333333333</v>
      </c>
    </row>
    <row r="605" spans="1:4" ht="15">
      <c r="A605" s="117" t="s">
        <v>583</v>
      </c>
      <c r="B605" s="311">
        <v>1800</v>
      </c>
      <c r="C605" s="117">
        <f>SUM(C606:C607)</f>
        <v>2001</v>
      </c>
      <c r="D605" s="308">
        <f t="shared" si="9"/>
        <v>1.1116666666666666</v>
      </c>
    </row>
    <row r="606" spans="1:4" ht="15">
      <c r="A606" s="117" t="s">
        <v>584</v>
      </c>
      <c r="B606" s="311">
        <v>1800</v>
      </c>
      <c r="C606" s="158">
        <v>1901</v>
      </c>
      <c r="D606" s="308">
        <f t="shared" si="9"/>
        <v>1.056111111111111</v>
      </c>
    </row>
    <row r="607" spans="1:4" ht="15">
      <c r="A607" s="117" t="s">
        <v>585</v>
      </c>
      <c r="B607" s="311">
        <v>0</v>
      </c>
      <c r="C607" s="158">
        <v>100</v>
      </c>
      <c r="D607" s="308" t="e">
        <f t="shared" si="9"/>
        <v>#DIV/0!</v>
      </c>
    </row>
    <row r="608" spans="1:4" ht="15">
      <c r="A608" s="117" t="s">
        <v>586</v>
      </c>
      <c r="B608" s="311">
        <v>9130</v>
      </c>
      <c r="C608" s="117">
        <f>SUM(C609:C610)</f>
        <v>9408</v>
      </c>
      <c r="D608" s="308">
        <f t="shared" si="9"/>
        <v>1.030449069003286</v>
      </c>
    </row>
    <row r="609" spans="1:4" ht="15">
      <c r="A609" s="117" t="s">
        <v>587</v>
      </c>
      <c r="B609" s="311">
        <v>0</v>
      </c>
      <c r="C609" s="158">
        <v>1260</v>
      </c>
      <c r="D609" s="308" t="e">
        <f t="shared" si="9"/>
        <v>#DIV/0!</v>
      </c>
    </row>
    <row r="610" spans="1:4" ht="15">
      <c r="A610" s="117" t="s">
        <v>588</v>
      </c>
      <c r="B610" s="311">
        <v>9130</v>
      </c>
      <c r="C610" s="158">
        <v>8148</v>
      </c>
      <c r="D610" s="308">
        <f t="shared" si="9"/>
        <v>0.8924424972617744</v>
      </c>
    </row>
    <row r="611" spans="1:4" ht="15">
      <c r="A611" s="117" t="s">
        <v>589</v>
      </c>
      <c r="B611" s="311">
        <v>0</v>
      </c>
      <c r="C611" s="117">
        <f>SUM(C612:C613)</f>
        <v>0</v>
      </c>
      <c r="D611" s="308" t="e">
        <f t="shared" si="9"/>
        <v>#DIV/0!</v>
      </c>
    </row>
    <row r="612" spans="1:4" ht="15">
      <c r="A612" s="117" t="s">
        <v>590</v>
      </c>
      <c r="B612" s="311">
        <v>0</v>
      </c>
      <c r="C612" s="117"/>
      <c r="D612" s="308" t="e">
        <f t="shared" si="9"/>
        <v>#DIV/0!</v>
      </c>
    </row>
    <row r="613" spans="1:4" ht="15">
      <c r="A613" s="117" t="s">
        <v>591</v>
      </c>
      <c r="B613" s="311">
        <v>0</v>
      </c>
      <c r="C613" s="117"/>
      <c r="D613" s="308" t="e">
        <f t="shared" si="9"/>
        <v>#DIV/0!</v>
      </c>
    </row>
    <row r="614" spans="1:4" ht="15">
      <c r="A614" s="117" t="s">
        <v>592</v>
      </c>
      <c r="B614" s="311">
        <v>1160</v>
      </c>
      <c r="C614" s="117">
        <f>SUM(C615:C616)</f>
        <v>13</v>
      </c>
      <c r="D614" s="308">
        <f t="shared" si="9"/>
        <v>0.011206896551724138</v>
      </c>
    </row>
    <row r="615" spans="1:4" ht="15">
      <c r="A615" s="117" t="s">
        <v>593</v>
      </c>
      <c r="B615" s="311">
        <v>1160</v>
      </c>
      <c r="C615" s="158">
        <v>13</v>
      </c>
      <c r="D615" s="308">
        <f t="shared" si="9"/>
        <v>0.011206896551724138</v>
      </c>
    </row>
    <row r="616" spans="1:4" ht="15">
      <c r="A616" s="117" t="s">
        <v>594</v>
      </c>
      <c r="B616" s="311">
        <v>0</v>
      </c>
      <c r="C616" s="158">
        <v>0</v>
      </c>
      <c r="D616" s="308" t="e">
        <f t="shared" si="9"/>
        <v>#DIV/0!</v>
      </c>
    </row>
    <row r="617" spans="1:4" ht="15">
      <c r="A617" s="117" t="s">
        <v>595</v>
      </c>
      <c r="B617" s="311">
        <v>18015</v>
      </c>
      <c r="C617" s="117">
        <f>SUM(C618:C620)</f>
        <v>18893</v>
      </c>
      <c r="D617" s="308">
        <f t="shared" si="9"/>
        <v>1.048737163474882</v>
      </c>
    </row>
    <row r="618" spans="1:4" ht="15">
      <c r="A618" s="117" t="s">
        <v>596</v>
      </c>
      <c r="B618" s="311">
        <v>6458</v>
      </c>
      <c r="C618" s="158">
        <v>7101</v>
      </c>
      <c r="D618" s="308">
        <f t="shared" si="9"/>
        <v>1.0995664292350573</v>
      </c>
    </row>
    <row r="619" spans="1:4" ht="15">
      <c r="A619" s="117" t="s">
        <v>597</v>
      </c>
      <c r="B619" s="311">
        <v>11557</v>
      </c>
      <c r="C619" s="158">
        <v>11792</v>
      </c>
      <c r="D619" s="308">
        <f t="shared" si="9"/>
        <v>1.0203339967119496</v>
      </c>
    </row>
    <row r="620" spans="1:4" ht="15">
      <c r="A620" s="117" t="s">
        <v>598</v>
      </c>
      <c r="B620" s="311">
        <v>0</v>
      </c>
      <c r="C620" s="117"/>
      <c r="D620" s="308" t="e">
        <f t="shared" si="9"/>
        <v>#DIV/0!</v>
      </c>
    </row>
    <row r="621" spans="1:4" ht="15">
      <c r="A621" s="117" t="s">
        <v>599</v>
      </c>
      <c r="B621" s="311">
        <v>0</v>
      </c>
      <c r="C621" s="117">
        <f>SUM(C622:C624)</f>
        <v>0</v>
      </c>
      <c r="D621" s="308" t="e">
        <f t="shared" si="9"/>
        <v>#DIV/0!</v>
      </c>
    </row>
    <row r="622" spans="1:4" ht="15">
      <c r="A622" s="117" t="s">
        <v>600</v>
      </c>
      <c r="B622" s="311">
        <v>0</v>
      </c>
      <c r="C622" s="117"/>
      <c r="D622" s="308" t="e">
        <f t="shared" si="9"/>
        <v>#DIV/0!</v>
      </c>
    </row>
    <row r="623" spans="1:4" ht="15">
      <c r="A623" s="117" t="s">
        <v>601</v>
      </c>
      <c r="B623" s="311">
        <v>0</v>
      </c>
      <c r="C623" s="117"/>
      <c r="D623" s="308" t="e">
        <f t="shared" si="9"/>
        <v>#DIV/0!</v>
      </c>
    </row>
    <row r="624" spans="1:4" ht="15">
      <c r="A624" s="117" t="s">
        <v>602</v>
      </c>
      <c r="B624" s="311">
        <v>0</v>
      </c>
      <c r="C624" s="117"/>
      <c r="D624" s="308" t="e">
        <f t="shared" si="9"/>
        <v>#DIV/0!</v>
      </c>
    </row>
    <row r="625" spans="1:4" ht="15">
      <c r="A625" s="117" t="s">
        <v>603</v>
      </c>
      <c r="B625" s="311">
        <v>0</v>
      </c>
      <c r="C625" s="117"/>
      <c r="D625" s="308" t="e">
        <f t="shared" si="9"/>
        <v>#DIV/0!</v>
      </c>
    </row>
    <row r="626" spans="1:4" ht="15">
      <c r="A626" s="89" t="s">
        <v>604</v>
      </c>
      <c r="B626" s="311">
        <v>245</v>
      </c>
      <c r="C626" s="117">
        <f>SUM(C627:C633)</f>
        <v>561</v>
      </c>
      <c r="D626" s="308">
        <f t="shared" si="9"/>
        <v>2.289795918367347</v>
      </c>
    </row>
    <row r="627" spans="1:4" ht="15">
      <c r="A627" s="117" t="s">
        <v>164</v>
      </c>
      <c r="B627" s="311">
        <v>145</v>
      </c>
      <c r="C627" s="158">
        <v>361</v>
      </c>
      <c r="D627" s="308">
        <f t="shared" si="9"/>
        <v>2.489655172413793</v>
      </c>
    </row>
    <row r="628" spans="1:4" ht="15">
      <c r="A628" s="117" t="s">
        <v>165</v>
      </c>
      <c r="B628" s="311">
        <v>0</v>
      </c>
      <c r="C628" s="158">
        <v>0</v>
      </c>
      <c r="D628" s="308" t="e">
        <f t="shared" si="9"/>
        <v>#DIV/0!</v>
      </c>
    </row>
    <row r="629" spans="1:4" ht="15">
      <c r="A629" s="117" t="s">
        <v>166</v>
      </c>
      <c r="B629" s="311">
        <v>0</v>
      </c>
      <c r="C629" s="158">
        <v>0</v>
      </c>
      <c r="D629" s="308" t="e">
        <f t="shared" si="9"/>
        <v>#DIV/0!</v>
      </c>
    </row>
    <row r="630" spans="1:4" ht="15">
      <c r="A630" s="117" t="s">
        <v>605</v>
      </c>
      <c r="B630" s="311">
        <v>0</v>
      </c>
      <c r="C630" s="158">
        <v>0</v>
      </c>
      <c r="D630" s="308" t="e">
        <f t="shared" si="9"/>
        <v>#DIV/0!</v>
      </c>
    </row>
    <row r="631" spans="1:4" ht="15">
      <c r="A631" s="117" t="s">
        <v>606</v>
      </c>
      <c r="B631" s="311">
        <v>0</v>
      </c>
      <c r="C631" s="158">
        <v>0</v>
      </c>
      <c r="D631" s="308" t="e">
        <f t="shared" si="9"/>
        <v>#DIV/0!</v>
      </c>
    </row>
    <row r="632" spans="1:4" ht="15">
      <c r="A632" s="117" t="s">
        <v>173</v>
      </c>
      <c r="B632" s="311">
        <v>0</v>
      </c>
      <c r="C632" s="158">
        <v>0</v>
      </c>
      <c r="D632" s="308" t="e">
        <f t="shared" si="9"/>
        <v>#DIV/0!</v>
      </c>
    </row>
    <row r="633" spans="1:4" ht="15">
      <c r="A633" s="117" t="s">
        <v>607</v>
      </c>
      <c r="B633" s="311">
        <v>100</v>
      </c>
      <c r="C633" s="158">
        <v>200</v>
      </c>
      <c r="D633" s="308">
        <f t="shared" si="9"/>
        <v>2</v>
      </c>
    </row>
    <row r="634" spans="1:4" ht="15">
      <c r="A634" s="117" t="s">
        <v>608</v>
      </c>
      <c r="B634" s="311">
        <v>0</v>
      </c>
      <c r="C634" s="117">
        <f>SUM(C635:C636)</f>
        <v>256</v>
      </c>
      <c r="D634" s="308" t="e">
        <f t="shared" si="9"/>
        <v>#DIV/0!</v>
      </c>
    </row>
    <row r="635" spans="1:4" ht="15">
      <c r="A635" s="117" t="s">
        <v>609</v>
      </c>
      <c r="B635" s="311">
        <v>0</v>
      </c>
      <c r="C635" s="158">
        <v>256</v>
      </c>
      <c r="D635" s="308" t="e">
        <f t="shared" si="9"/>
        <v>#DIV/0!</v>
      </c>
    </row>
    <row r="636" spans="1:4" ht="15">
      <c r="A636" s="117" t="s">
        <v>610</v>
      </c>
      <c r="B636" s="311">
        <v>0</v>
      </c>
      <c r="C636" s="158">
        <v>0</v>
      </c>
      <c r="D636" s="308" t="e">
        <f t="shared" si="9"/>
        <v>#DIV/0!</v>
      </c>
    </row>
    <row r="637" spans="1:4" ht="15">
      <c r="A637" s="117" t="s">
        <v>611</v>
      </c>
      <c r="B637" s="311">
        <v>0</v>
      </c>
      <c r="C637" s="117">
        <v>168</v>
      </c>
      <c r="D637" s="308" t="e">
        <f t="shared" si="9"/>
        <v>#DIV/0!</v>
      </c>
    </row>
    <row r="638" spans="1:4" ht="15">
      <c r="A638" s="117" t="s">
        <v>612</v>
      </c>
      <c r="B638" s="311">
        <v>41863</v>
      </c>
      <c r="C638" s="117">
        <f>SUM(C639:C705)/2+C706+C707</f>
        <v>56224</v>
      </c>
      <c r="D638" s="308">
        <f t="shared" si="9"/>
        <v>1.3430475598977618</v>
      </c>
    </row>
    <row r="639" spans="1:4" ht="15">
      <c r="A639" s="117" t="s">
        <v>613</v>
      </c>
      <c r="B639" s="311">
        <v>1112</v>
      </c>
      <c r="C639" s="117">
        <f>SUM(C640:C643)</f>
        <v>381</v>
      </c>
      <c r="D639" s="308">
        <f t="shared" si="9"/>
        <v>0.3426258992805755</v>
      </c>
    </row>
    <row r="640" spans="1:4" ht="15">
      <c r="A640" s="117" t="s">
        <v>164</v>
      </c>
      <c r="B640" s="311">
        <v>375</v>
      </c>
      <c r="C640" s="117">
        <v>381</v>
      </c>
      <c r="D640" s="308">
        <f t="shared" si="9"/>
        <v>1.016</v>
      </c>
    </row>
    <row r="641" spans="1:4" ht="15">
      <c r="A641" s="117" t="s">
        <v>165</v>
      </c>
      <c r="B641" s="311">
        <v>0</v>
      </c>
      <c r="C641" s="117"/>
      <c r="D641" s="308" t="e">
        <f t="shared" si="9"/>
        <v>#DIV/0!</v>
      </c>
    </row>
    <row r="642" spans="1:4" ht="15">
      <c r="A642" s="117" t="s">
        <v>166</v>
      </c>
      <c r="B642" s="311">
        <v>0</v>
      </c>
      <c r="C642" s="117"/>
      <c r="D642" s="308" t="e">
        <f t="shared" si="9"/>
        <v>#DIV/0!</v>
      </c>
    </row>
    <row r="643" spans="1:4" ht="15">
      <c r="A643" s="117" t="s">
        <v>614</v>
      </c>
      <c r="B643" s="311">
        <v>737</v>
      </c>
      <c r="C643" s="117"/>
      <c r="D643" s="308">
        <f t="shared" si="9"/>
        <v>0</v>
      </c>
    </row>
    <row r="644" spans="1:4" ht="15">
      <c r="A644" s="117" t="s">
        <v>615</v>
      </c>
      <c r="B644" s="311">
        <v>410</v>
      </c>
      <c r="C644" s="117">
        <f>SUM(C645:C657)</f>
        <v>1922</v>
      </c>
      <c r="D644" s="308">
        <f t="shared" si="9"/>
        <v>4.68780487804878</v>
      </c>
    </row>
    <row r="645" spans="1:4" ht="15">
      <c r="A645" s="117" t="s">
        <v>616</v>
      </c>
      <c r="B645" s="311">
        <v>360</v>
      </c>
      <c r="C645" s="158">
        <v>1100</v>
      </c>
      <c r="D645" s="308">
        <f t="shared" si="9"/>
        <v>3.0555555555555554</v>
      </c>
    </row>
    <row r="646" spans="1:4" ht="15">
      <c r="A646" s="117" t="s">
        <v>617</v>
      </c>
      <c r="B646" s="311">
        <v>50</v>
      </c>
      <c r="C646" s="158">
        <v>0</v>
      </c>
      <c r="D646" s="308">
        <f t="shared" si="9"/>
        <v>0</v>
      </c>
    </row>
    <row r="647" spans="1:4" ht="15">
      <c r="A647" s="117" t="s">
        <v>618</v>
      </c>
      <c r="B647" s="311">
        <v>0</v>
      </c>
      <c r="C647" s="158">
        <v>0</v>
      </c>
      <c r="D647" s="308" t="e">
        <f aca="true" t="shared" si="10" ref="D647:D710">C647/B647</f>
        <v>#DIV/0!</v>
      </c>
    </row>
    <row r="648" spans="1:4" ht="15">
      <c r="A648" s="117" t="s">
        <v>619</v>
      </c>
      <c r="B648" s="311">
        <v>0</v>
      </c>
      <c r="C648" s="158">
        <v>0</v>
      </c>
      <c r="D648" s="308" t="e">
        <f t="shared" si="10"/>
        <v>#DIV/0!</v>
      </c>
    </row>
    <row r="649" spans="1:4" ht="15">
      <c r="A649" s="117" t="s">
        <v>620</v>
      </c>
      <c r="B649" s="311">
        <v>0</v>
      </c>
      <c r="C649" s="158">
        <v>0</v>
      </c>
      <c r="D649" s="308" t="e">
        <f t="shared" si="10"/>
        <v>#DIV/0!</v>
      </c>
    </row>
    <row r="650" spans="1:4" ht="15">
      <c r="A650" s="117" t="s">
        <v>621</v>
      </c>
      <c r="B650" s="311">
        <v>0</v>
      </c>
      <c r="C650" s="158">
        <v>0</v>
      </c>
      <c r="D650" s="308" t="e">
        <f t="shared" si="10"/>
        <v>#DIV/0!</v>
      </c>
    </row>
    <row r="651" spans="1:4" ht="15">
      <c r="A651" s="117" t="s">
        <v>622</v>
      </c>
      <c r="B651" s="311">
        <v>0</v>
      </c>
      <c r="C651" s="158">
        <v>0</v>
      </c>
      <c r="D651" s="308" t="e">
        <f t="shared" si="10"/>
        <v>#DIV/0!</v>
      </c>
    </row>
    <row r="652" spans="1:4" ht="15">
      <c r="A652" s="117" t="s">
        <v>623</v>
      </c>
      <c r="B652" s="311">
        <v>0</v>
      </c>
      <c r="C652" s="158">
        <v>0</v>
      </c>
      <c r="D652" s="308" t="e">
        <f t="shared" si="10"/>
        <v>#DIV/0!</v>
      </c>
    </row>
    <row r="653" spans="1:4" ht="15">
      <c r="A653" s="117" t="s">
        <v>624</v>
      </c>
      <c r="B653" s="311">
        <v>0</v>
      </c>
      <c r="C653" s="158">
        <v>0</v>
      </c>
      <c r="D653" s="308" t="e">
        <f t="shared" si="10"/>
        <v>#DIV/0!</v>
      </c>
    </row>
    <row r="654" spans="1:4" ht="15">
      <c r="A654" s="117" t="s">
        <v>625</v>
      </c>
      <c r="B654" s="311">
        <v>0</v>
      </c>
      <c r="C654" s="158">
        <v>0</v>
      </c>
      <c r="D654" s="308" t="e">
        <f t="shared" si="10"/>
        <v>#DIV/0!</v>
      </c>
    </row>
    <row r="655" spans="1:4" ht="15">
      <c r="A655" s="117" t="s">
        <v>626</v>
      </c>
      <c r="B655" s="311">
        <v>0</v>
      </c>
      <c r="C655" s="158">
        <v>0</v>
      </c>
      <c r="D655" s="308" t="e">
        <f t="shared" si="10"/>
        <v>#DIV/0!</v>
      </c>
    </row>
    <row r="656" spans="1:4" ht="15">
      <c r="A656" s="117" t="s">
        <v>627</v>
      </c>
      <c r="B656" s="311">
        <v>0</v>
      </c>
      <c r="C656" s="158">
        <v>0</v>
      </c>
      <c r="D656" s="308" t="e">
        <f t="shared" si="10"/>
        <v>#DIV/0!</v>
      </c>
    </row>
    <row r="657" spans="1:4" ht="15">
      <c r="A657" s="117" t="s">
        <v>628</v>
      </c>
      <c r="B657" s="311">
        <v>0</v>
      </c>
      <c r="C657" s="158">
        <v>822</v>
      </c>
      <c r="D657" s="308" t="e">
        <f t="shared" si="10"/>
        <v>#DIV/0!</v>
      </c>
    </row>
    <row r="658" spans="1:4" ht="15">
      <c r="A658" s="117" t="s">
        <v>629</v>
      </c>
      <c r="B658" s="311">
        <v>1556</v>
      </c>
      <c r="C658" s="167">
        <f>SUM(C659:C661)</f>
        <v>1552</v>
      </c>
      <c r="D658" s="308">
        <f t="shared" si="10"/>
        <v>0.9974293059125964</v>
      </c>
    </row>
    <row r="659" spans="1:4" ht="15">
      <c r="A659" s="117" t="s">
        <v>630</v>
      </c>
      <c r="B659" s="311">
        <v>0</v>
      </c>
      <c r="C659" s="158">
        <v>0</v>
      </c>
      <c r="D659" s="308" t="e">
        <f t="shared" si="10"/>
        <v>#DIV/0!</v>
      </c>
    </row>
    <row r="660" spans="1:4" ht="15">
      <c r="A660" s="117" t="s">
        <v>631</v>
      </c>
      <c r="B660" s="311">
        <v>431</v>
      </c>
      <c r="C660" s="158">
        <v>448</v>
      </c>
      <c r="D660" s="308">
        <f t="shared" si="10"/>
        <v>1.0394431554524362</v>
      </c>
    </row>
    <row r="661" spans="1:4" ht="15">
      <c r="A661" s="117" t="s">
        <v>632</v>
      </c>
      <c r="B661" s="311">
        <v>1125</v>
      </c>
      <c r="C661" s="158">
        <v>1104</v>
      </c>
      <c r="D661" s="308">
        <f t="shared" si="10"/>
        <v>0.9813333333333333</v>
      </c>
    </row>
    <row r="662" spans="1:4" ht="15">
      <c r="A662" s="117" t="s">
        <v>633</v>
      </c>
      <c r="B662" s="311">
        <v>6239</v>
      </c>
      <c r="C662" s="167">
        <f>SUM(C663:C673)</f>
        <v>18386</v>
      </c>
      <c r="D662" s="308">
        <f t="shared" si="10"/>
        <v>2.946946626061869</v>
      </c>
    </row>
    <row r="663" spans="1:4" ht="15">
      <c r="A663" s="117" t="s">
        <v>634</v>
      </c>
      <c r="B663" s="311">
        <v>281</v>
      </c>
      <c r="C663" s="158">
        <v>398</v>
      </c>
      <c r="D663" s="308">
        <f t="shared" si="10"/>
        <v>1.416370106761566</v>
      </c>
    </row>
    <row r="664" spans="1:4" ht="15">
      <c r="A664" s="117" t="s">
        <v>635</v>
      </c>
      <c r="B664" s="311">
        <v>119</v>
      </c>
      <c r="C664" s="158">
        <v>112</v>
      </c>
      <c r="D664" s="308">
        <f t="shared" si="10"/>
        <v>0.9411764705882353</v>
      </c>
    </row>
    <row r="665" spans="1:4" ht="15">
      <c r="A665" s="117" t="s">
        <v>636</v>
      </c>
      <c r="B665" s="311">
        <v>274</v>
      </c>
      <c r="C665" s="158">
        <v>272</v>
      </c>
      <c r="D665" s="308">
        <f t="shared" si="10"/>
        <v>0.9927007299270073</v>
      </c>
    </row>
    <row r="666" spans="1:4" ht="15">
      <c r="A666" s="117" t="s">
        <v>637</v>
      </c>
      <c r="B666" s="311">
        <v>0</v>
      </c>
      <c r="C666" s="158">
        <v>0</v>
      </c>
      <c r="D666" s="308" t="e">
        <f t="shared" si="10"/>
        <v>#DIV/0!</v>
      </c>
    </row>
    <row r="667" spans="1:4" ht="15">
      <c r="A667" s="117" t="s">
        <v>638</v>
      </c>
      <c r="B667" s="311">
        <v>100</v>
      </c>
      <c r="C667" s="158">
        <v>0</v>
      </c>
      <c r="D667" s="308">
        <f t="shared" si="10"/>
        <v>0</v>
      </c>
    </row>
    <row r="668" spans="1:4" ht="15">
      <c r="A668" s="117" t="s">
        <v>639</v>
      </c>
      <c r="B668" s="311">
        <v>0</v>
      </c>
      <c r="C668" s="158">
        <v>0</v>
      </c>
      <c r="D668" s="308" t="e">
        <f t="shared" si="10"/>
        <v>#DIV/0!</v>
      </c>
    </row>
    <row r="669" spans="1:4" ht="15">
      <c r="A669" s="117" t="s">
        <v>640</v>
      </c>
      <c r="B669" s="311">
        <v>0</v>
      </c>
      <c r="C669" s="158">
        <v>0</v>
      </c>
      <c r="D669" s="308" t="e">
        <f t="shared" si="10"/>
        <v>#DIV/0!</v>
      </c>
    </row>
    <row r="670" spans="1:4" ht="15">
      <c r="A670" s="117" t="s">
        <v>641</v>
      </c>
      <c r="B670" s="311">
        <v>3018</v>
      </c>
      <c r="C670" s="158">
        <v>3108</v>
      </c>
      <c r="D670" s="308">
        <f t="shared" si="10"/>
        <v>1.0298210735586482</v>
      </c>
    </row>
    <row r="671" spans="1:4" ht="15">
      <c r="A671" s="117" t="s">
        <v>642</v>
      </c>
      <c r="B671" s="311">
        <v>447</v>
      </c>
      <c r="C671" s="158">
        <v>183</v>
      </c>
      <c r="D671" s="308">
        <f t="shared" si="10"/>
        <v>0.40939597315436244</v>
      </c>
    </row>
    <row r="672" spans="1:4" ht="15">
      <c r="A672" s="117" t="s">
        <v>643</v>
      </c>
      <c r="B672" s="311">
        <v>2000</v>
      </c>
      <c r="C672" s="158">
        <v>13370</v>
      </c>
      <c r="D672" s="308">
        <f t="shared" si="10"/>
        <v>6.685</v>
      </c>
    </row>
    <row r="673" spans="1:4" ht="15">
      <c r="A673" s="117" t="s">
        <v>644</v>
      </c>
      <c r="B673" s="311">
        <v>0</v>
      </c>
      <c r="C673" s="158">
        <v>943</v>
      </c>
      <c r="D673" s="308" t="e">
        <f t="shared" si="10"/>
        <v>#DIV/0!</v>
      </c>
    </row>
    <row r="674" spans="1:4" ht="15">
      <c r="A674" s="117" t="s">
        <v>645</v>
      </c>
      <c r="B674" s="311">
        <v>0</v>
      </c>
      <c r="C674" s="117">
        <f>SUM(C675:C676)</f>
        <v>50</v>
      </c>
      <c r="D674" s="308" t="e">
        <f t="shared" si="10"/>
        <v>#DIV/0!</v>
      </c>
    </row>
    <row r="675" spans="1:4" ht="15">
      <c r="A675" s="117" t="s">
        <v>646</v>
      </c>
      <c r="B675" s="311">
        <v>0</v>
      </c>
      <c r="C675" s="158">
        <v>0</v>
      </c>
      <c r="D675" s="308" t="e">
        <f t="shared" si="10"/>
        <v>#DIV/0!</v>
      </c>
    </row>
    <row r="676" spans="1:4" ht="15">
      <c r="A676" s="117" t="s">
        <v>647</v>
      </c>
      <c r="B676" s="311">
        <v>0</v>
      </c>
      <c r="C676" s="158">
        <v>50</v>
      </c>
      <c r="D676" s="308" t="e">
        <f t="shared" si="10"/>
        <v>#DIV/0!</v>
      </c>
    </row>
    <row r="677" spans="1:4" ht="15">
      <c r="A677" s="117" t="s">
        <v>648</v>
      </c>
      <c r="B677" s="311">
        <v>1234</v>
      </c>
      <c r="C677" s="117">
        <f>SUM(C678:C680)</f>
        <v>1334</v>
      </c>
      <c r="D677" s="308">
        <f t="shared" si="10"/>
        <v>1.0810372771474879</v>
      </c>
    </row>
    <row r="678" spans="1:4" ht="15">
      <c r="A678" s="117" t="s">
        <v>649</v>
      </c>
      <c r="B678" s="311">
        <v>0</v>
      </c>
      <c r="C678" s="158">
        <v>0</v>
      </c>
      <c r="D678" s="308" t="e">
        <f t="shared" si="10"/>
        <v>#DIV/0!</v>
      </c>
    </row>
    <row r="679" spans="1:4" ht="15">
      <c r="A679" s="117" t="s">
        <v>650</v>
      </c>
      <c r="B679" s="311">
        <v>80</v>
      </c>
      <c r="C679" s="158">
        <v>168</v>
      </c>
      <c r="D679" s="308">
        <f t="shared" si="10"/>
        <v>2.1</v>
      </c>
    </row>
    <row r="680" spans="1:4" ht="15">
      <c r="A680" s="117" t="s">
        <v>651</v>
      </c>
      <c r="B680" s="311">
        <v>1154</v>
      </c>
      <c r="C680" s="158">
        <v>1166</v>
      </c>
      <c r="D680" s="308">
        <f t="shared" si="10"/>
        <v>1.0103986135181975</v>
      </c>
    </row>
    <row r="681" spans="1:4" ht="15">
      <c r="A681" s="117" t="s">
        <v>652</v>
      </c>
      <c r="B681" s="311">
        <v>3730</v>
      </c>
      <c r="C681" s="117">
        <f>SUM(C682:C685)</f>
        <v>3742</v>
      </c>
      <c r="D681" s="308">
        <f t="shared" si="10"/>
        <v>1.0032171581769438</v>
      </c>
    </row>
    <row r="682" spans="1:4" ht="15">
      <c r="A682" s="117" t="s">
        <v>653</v>
      </c>
      <c r="B682" s="311">
        <v>1350</v>
      </c>
      <c r="C682" s="158">
        <v>1254</v>
      </c>
      <c r="D682" s="308">
        <f t="shared" si="10"/>
        <v>0.9288888888888889</v>
      </c>
    </row>
    <row r="683" spans="1:4" ht="15">
      <c r="A683" s="117" t="s">
        <v>654</v>
      </c>
      <c r="B683" s="311">
        <v>2380</v>
      </c>
      <c r="C683" s="158">
        <v>2338</v>
      </c>
      <c r="D683" s="308">
        <f t="shared" si="10"/>
        <v>0.9823529411764705</v>
      </c>
    </row>
    <row r="684" spans="1:4" ht="15">
      <c r="A684" s="117" t="s">
        <v>655</v>
      </c>
      <c r="B684" s="311">
        <v>0</v>
      </c>
      <c r="C684" s="158">
        <v>0</v>
      </c>
      <c r="D684" s="308" t="e">
        <f t="shared" si="10"/>
        <v>#DIV/0!</v>
      </c>
    </row>
    <row r="685" spans="1:4" ht="15">
      <c r="A685" s="117" t="s">
        <v>656</v>
      </c>
      <c r="B685" s="311">
        <v>0</v>
      </c>
      <c r="C685" s="158">
        <v>150</v>
      </c>
      <c r="D685" s="308" t="e">
        <f t="shared" si="10"/>
        <v>#DIV/0!</v>
      </c>
    </row>
    <row r="686" spans="1:4" ht="15">
      <c r="A686" s="117" t="s">
        <v>657</v>
      </c>
      <c r="B686" s="311">
        <v>22847</v>
      </c>
      <c r="C686" s="117">
        <f>SUM(C687:C689)</f>
        <v>23032</v>
      </c>
      <c r="D686" s="308">
        <f t="shared" si="10"/>
        <v>1.0080973431960432</v>
      </c>
    </row>
    <row r="687" spans="1:4" ht="15">
      <c r="A687" s="117" t="s">
        <v>658</v>
      </c>
      <c r="B687" s="311">
        <v>0</v>
      </c>
      <c r="C687" s="158">
        <v>0</v>
      </c>
      <c r="D687" s="308" t="e">
        <f t="shared" si="10"/>
        <v>#DIV/0!</v>
      </c>
    </row>
    <row r="688" spans="1:4" ht="15">
      <c r="A688" s="117" t="s">
        <v>659</v>
      </c>
      <c r="B688" s="311">
        <v>22847</v>
      </c>
      <c r="C688" s="158">
        <v>23032</v>
      </c>
      <c r="D688" s="308">
        <f t="shared" si="10"/>
        <v>1.0080973431960432</v>
      </c>
    </row>
    <row r="689" spans="1:4" ht="15">
      <c r="A689" s="117" t="s">
        <v>660</v>
      </c>
      <c r="B689" s="311">
        <v>0</v>
      </c>
      <c r="C689" s="158">
        <v>0</v>
      </c>
      <c r="D689" s="308" t="e">
        <f t="shared" si="10"/>
        <v>#DIV/0!</v>
      </c>
    </row>
    <row r="690" spans="1:4" ht="15">
      <c r="A690" s="117" t="s">
        <v>661</v>
      </c>
      <c r="B690" s="311">
        <v>4000</v>
      </c>
      <c r="C690" s="117">
        <f>SUM(C691:C693)</f>
        <v>4650</v>
      </c>
      <c r="D690" s="308">
        <f t="shared" si="10"/>
        <v>1.1625</v>
      </c>
    </row>
    <row r="691" spans="1:4" ht="15">
      <c r="A691" s="117" t="s">
        <v>662</v>
      </c>
      <c r="B691" s="311">
        <v>4000</v>
      </c>
      <c r="C691" s="158">
        <v>4641</v>
      </c>
      <c r="D691" s="308">
        <f t="shared" si="10"/>
        <v>1.16025</v>
      </c>
    </row>
    <row r="692" spans="1:4" ht="15">
      <c r="A692" s="117" t="s">
        <v>663</v>
      </c>
      <c r="B692" s="311">
        <v>0</v>
      </c>
      <c r="C692" s="158">
        <v>9</v>
      </c>
      <c r="D692" s="308" t="e">
        <f t="shared" si="10"/>
        <v>#DIV/0!</v>
      </c>
    </row>
    <row r="693" spans="1:4" ht="15">
      <c r="A693" s="117" t="s">
        <v>664</v>
      </c>
      <c r="B693" s="311">
        <v>0</v>
      </c>
      <c r="C693" s="158">
        <v>0</v>
      </c>
      <c r="D693" s="308" t="e">
        <f t="shared" si="10"/>
        <v>#DIV/0!</v>
      </c>
    </row>
    <row r="694" spans="1:4" ht="15">
      <c r="A694" s="117" t="s">
        <v>665</v>
      </c>
      <c r="B694" s="311">
        <v>170</v>
      </c>
      <c r="C694" s="117">
        <f>SUM(C695:C696)</f>
        <v>168</v>
      </c>
      <c r="D694" s="308">
        <f t="shared" si="10"/>
        <v>0.9882352941176471</v>
      </c>
    </row>
    <row r="695" spans="1:4" ht="15">
      <c r="A695" s="117" t="s">
        <v>666</v>
      </c>
      <c r="B695" s="311">
        <v>140</v>
      </c>
      <c r="C695" s="158">
        <v>1</v>
      </c>
      <c r="D695" s="308">
        <f t="shared" si="10"/>
        <v>0.007142857142857143</v>
      </c>
    </row>
    <row r="696" spans="1:4" ht="15">
      <c r="A696" s="117" t="s">
        <v>667</v>
      </c>
      <c r="B696" s="311">
        <v>30</v>
      </c>
      <c r="C696" s="158">
        <v>167</v>
      </c>
      <c r="D696" s="308">
        <f t="shared" si="10"/>
        <v>5.566666666666666</v>
      </c>
    </row>
    <row r="697" spans="1:4" ht="15">
      <c r="A697" s="117" t="s">
        <v>668</v>
      </c>
      <c r="B697" s="311">
        <v>565</v>
      </c>
      <c r="C697" s="117">
        <f>SUM(C698:C705)</f>
        <v>498</v>
      </c>
      <c r="D697" s="308">
        <f t="shared" si="10"/>
        <v>0.8814159292035398</v>
      </c>
    </row>
    <row r="698" spans="1:4" ht="15">
      <c r="A698" s="117" t="s">
        <v>164</v>
      </c>
      <c r="B698" s="311">
        <v>413</v>
      </c>
      <c r="C698" s="158">
        <v>427</v>
      </c>
      <c r="D698" s="308">
        <f t="shared" si="10"/>
        <v>1.0338983050847457</v>
      </c>
    </row>
    <row r="699" spans="1:4" ht="15">
      <c r="A699" s="117" t="s">
        <v>165</v>
      </c>
      <c r="B699" s="311">
        <v>0</v>
      </c>
      <c r="C699" s="158">
        <v>0</v>
      </c>
      <c r="D699" s="308" t="e">
        <f t="shared" si="10"/>
        <v>#DIV/0!</v>
      </c>
    </row>
    <row r="700" spans="1:4" ht="15">
      <c r="A700" s="117" t="s">
        <v>166</v>
      </c>
      <c r="B700" s="311">
        <v>0</v>
      </c>
      <c r="C700" s="158">
        <v>0</v>
      </c>
      <c r="D700" s="308" t="e">
        <f t="shared" si="10"/>
        <v>#DIV/0!</v>
      </c>
    </row>
    <row r="701" spans="1:4" ht="15">
      <c r="A701" s="117" t="s">
        <v>205</v>
      </c>
      <c r="B701" s="311">
        <v>0</v>
      </c>
      <c r="C701" s="158">
        <v>0</v>
      </c>
      <c r="D701" s="308" t="e">
        <f t="shared" si="10"/>
        <v>#DIV/0!</v>
      </c>
    </row>
    <row r="702" spans="1:4" ht="15">
      <c r="A702" s="117" t="s">
        <v>669</v>
      </c>
      <c r="B702" s="311">
        <v>0</v>
      </c>
      <c r="C702" s="158">
        <v>0</v>
      </c>
      <c r="D702" s="308" t="e">
        <f t="shared" si="10"/>
        <v>#DIV/0!</v>
      </c>
    </row>
    <row r="703" spans="1:4" ht="15">
      <c r="A703" s="117" t="s">
        <v>670</v>
      </c>
      <c r="B703" s="311">
        <v>0</v>
      </c>
      <c r="C703" s="158">
        <v>0</v>
      </c>
      <c r="D703" s="308" t="e">
        <f t="shared" si="10"/>
        <v>#DIV/0!</v>
      </c>
    </row>
    <row r="704" spans="1:4" ht="15">
      <c r="A704" s="117" t="s">
        <v>173</v>
      </c>
      <c r="B704" s="311">
        <v>0</v>
      </c>
      <c r="C704" s="158">
        <v>0</v>
      </c>
      <c r="D704" s="308" t="e">
        <f t="shared" si="10"/>
        <v>#DIV/0!</v>
      </c>
    </row>
    <row r="705" spans="1:4" ht="15">
      <c r="A705" s="117" t="s">
        <v>671</v>
      </c>
      <c r="B705" s="311">
        <v>152</v>
      </c>
      <c r="C705" s="158">
        <v>71</v>
      </c>
      <c r="D705" s="308">
        <f t="shared" si="10"/>
        <v>0.46710526315789475</v>
      </c>
    </row>
    <row r="706" spans="1:4" ht="15">
      <c r="A706" s="117" t="s">
        <v>672</v>
      </c>
      <c r="B706" s="311">
        <v>0</v>
      </c>
      <c r="C706" s="117"/>
      <c r="D706" s="308" t="e">
        <f t="shared" si="10"/>
        <v>#DIV/0!</v>
      </c>
    </row>
    <row r="707" spans="1:4" ht="15">
      <c r="A707" s="168" t="s">
        <v>673</v>
      </c>
      <c r="B707" s="311">
        <v>0</v>
      </c>
      <c r="C707" s="117">
        <v>509</v>
      </c>
      <c r="D707" s="308" t="e">
        <f t="shared" si="10"/>
        <v>#DIV/0!</v>
      </c>
    </row>
    <row r="708" spans="1:4" ht="15">
      <c r="A708" s="168" t="s">
        <v>674</v>
      </c>
      <c r="B708" s="311">
        <v>5748</v>
      </c>
      <c r="C708" s="117">
        <f>SUM(C709,C719,C723,C731,C736,C743,C749,C752,C755,C756,C757,C763,C764,C765,C780)</f>
        <v>7927</v>
      </c>
      <c r="D708" s="308">
        <f t="shared" si="10"/>
        <v>1.3790883785664578</v>
      </c>
    </row>
    <row r="709" spans="1:4" ht="15">
      <c r="A709" s="168" t="s">
        <v>675</v>
      </c>
      <c r="B709" s="311">
        <v>188</v>
      </c>
      <c r="C709" s="117">
        <f>SUM(C710:C718)</f>
        <v>385</v>
      </c>
      <c r="D709" s="308">
        <f t="shared" si="10"/>
        <v>2.047872340425532</v>
      </c>
    </row>
    <row r="710" spans="1:4" ht="15">
      <c r="A710" s="168" t="s">
        <v>164</v>
      </c>
      <c r="B710" s="311">
        <v>188</v>
      </c>
      <c r="C710" s="158">
        <v>190</v>
      </c>
      <c r="D710" s="308">
        <f t="shared" si="10"/>
        <v>1.0106382978723405</v>
      </c>
    </row>
    <row r="711" spans="1:4" ht="15">
      <c r="A711" s="168" t="s">
        <v>165</v>
      </c>
      <c r="B711" s="311">
        <v>0</v>
      </c>
      <c r="C711" s="158">
        <v>0</v>
      </c>
      <c r="D711" s="308" t="e">
        <f aca="true" t="shared" si="11" ref="D711:D774">C711/B711</f>
        <v>#DIV/0!</v>
      </c>
    </row>
    <row r="712" spans="1:4" ht="15">
      <c r="A712" s="168" t="s">
        <v>166</v>
      </c>
      <c r="B712" s="311">
        <v>0</v>
      </c>
      <c r="C712" s="158">
        <v>0</v>
      </c>
      <c r="D712" s="308" t="e">
        <f t="shared" si="11"/>
        <v>#DIV/0!</v>
      </c>
    </row>
    <row r="713" spans="1:4" ht="15">
      <c r="A713" s="168" t="s">
        <v>676</v>
      </c>
      <c r="B713" s="311">
        <v>0</v>
      </c>
      <c r="C713" s="158">
        <v>0</v>
      </c>
      <c r="D713" s="308" t="e">
        <f t="shared" si="11"/>
        <v>#DIV/0!</v>
      </c>
    </row>
    <row r="714" spans="1:4" ht="15">
      <c r="A714" s="168" t="s">
        <v>677</v>
      </c>
      <c r="B714" s="311">
        <v>0</v>
      </c>
      <c r="C714" s="158">
        <v>0</v>
      </c>
      <c r="D714" s="308" t="e">
        <f t="shared" si="11"/>
        <v>#DIV/0!</v>
      </c>
    </row>
    <row r="715" spans="1:4" ht="15">
      <c r="A715" s="168" t="s">
        <v>678</v>
      </c>
      <c r="B715" s="311">
        <v>0</v>
      </c>
      <c r="C715" s="158">
        <v>0</v>
      </c>
      <c r="D715" s="308" t="e">
        <f t="shared" si="11"/>
        <v>#DIV/0!</v>
      </c>
    </row>
    <row r="716" spans="1:4" ht="15">
      <c r="A716" s="168" t="s">
        <v>679</v>
      </c>
      <c r="B716" s="311">
        <v>0</v>
      </c>
      <c r="C716" s="158">
        <v>0</v>
      </c>
      <c r="D716" s="308" t="e">
        <f t="shared" si="11"/>
        <v>#DIV/0!</v>
      </c>
    </row>
    <row r="717" spans="1:4" ht="15">
      <c r="A717" s="168" t="s">
        <v>680</v>
      </c>
      <c r="B717" s="311">
        <v>0</v>
      </c>
      <c r="C717" s="158">
        <v>0</v>
      </c>
      <c r="D717" s="308" t="e">
        <f t="shared" si="11"/>
        <v>#DIV/0!</v>
      </c>
    </row>
    <row r="718" spans="1:4" ht="15">
      <c r="A718" s="168" t="s">
        <v>681</v>
      </c>
      <c r="B718" s="311">
        <v>0</v>
      </c>
      <c r="C718" s="158">
        <v>195</v>
      </c>
      <c r="D718" s="308" t="e">
        <f t="shared" si="11"/>
        <v>#DIV/0!</v>
      </c>
    </row>
    <row r="719" spans="1:4" ht="15">
      <c r="A719" s="168" t="s">
        <v>682</v>
      </c>
      <c r="B719" s="311">
        <v>160</v>
      </c>
      <c r="C719" s="167">
        <f>SUM(C720:C722)</f>
        <v>160</v>
      </c>
      <c r="D719" s="308">
        <f t="shared" si="11"/>
        <v>1</v>
      </c>
    </row>
    <row r="720" spans="1:4" ht="15">
      <c r="A720" s="168" t="s">
        <v>683</v>
      </c>
      <c r="B720" s="311">
        <v>0</v>
      </c>
      <c r="C720" s="158">
        <v>0</v>
      </c>
      <c r="D720" s="308" t="e">
        <f t="shared" si="11"/>
        <v>#DIV/0!</v>
      </c>
    </row>
    <row r="721" spans="1:4" ht="15">
      <c r="A721" s="168" t="s">
        <v>684</v>
      </c>
      <c r="B721" s="311">
        <v>0</v>
      </c>
      <c r="C721" s="158">
        <v>0</v>
      </c>
      <c r="D721" s="308" t="e">
        <f t="shared" si="11"/>
        <v>#DIV/0!</v>
      </c>
    </row>
    <row r="722" spans="1:4" ht="15">
      <c r="A722" s="168" t="s">
        <v>685</v>
      </c>
      <c r="B722" s="311">
        <v>160</v>
      </c>
      <c r="C722" s="158">
        <v>160</v>
      </c>
      <c r="D722" s="308">
        <f t="shared" si="11"/>
        <v>1</v>
      </c>
    </row>
    <row r="723" spans="1:4" ht="15">
      <c r="A723" s="168" t="s">
        <v>686</v>
      </c>
      <c r="B723" s="311">
        <v>5000</v>
      </c>
      <c r="C723" s="167">
        <f>SUM(C724:C730)</f>
        <v>2606</v>
      </c>
      <c r="D723" s="308">
        <f t="shared" si="11"/>
        <v>0.5212</v>
      </c>
    </row>
    <row r="724" spans="1:4" ht="15">
      <c r="A724" s="168" t="s">
        <v>687</v>
      </c>
      <c r="B724" s="311">
        <v>0</v>
      </c>
      <c r="C724" s="158">
        <v>108</v>
      </c>
      <c r="D724" s="308" t="e">
        <f t="shared" si="11"/>
        <v>#DIV/0!</v>
      </c>
    </row>
    <row r="725" spans="1:4" ht="15">
      <c r="A725" s="168" t="s">
        <v>688</v>
      </c>
      <c r="B725" s="311">
        <v>5000</v>
      </c>
      <c r="C725" s="158">
        <v>1929</v>
      </c>
      <c r="D725" s="308">
        <f t="shared" si="11"/>
        <v>0.3858</v>
      </c>
    </row>
    <row r="726" spans="1:4" ht="15">
      <c r="A726" s="168" t="s">
        <v>689</v>
      </c>
      <c r="B726" s="311">
        <v>0</v>
      </c>
      <c r="C726" s="158">
        <v>0</v>
      </c>
      <c r="D726" s="308" t="e">
        <f t="shared" si="11"/>
        <v>#DIV/0!</v>
      </c>
    </row>
    <row r="727" spans="1:4" ht="15">
      <c r="A727" s="168" t="s">
        <v>690</v>
      </c>
      <c r="B727" s="311">
        <v>0</v>
      </c>
      <c r="C727" s="158">
        <v>569</v>
      </c>
      <c r="D727" s="308" t="e">
        <f t="shared" si="11"/>
        <v>#DIV/0!</v>
      </c>
    </row>
    <row r="728" spans="1:4" ht="15">
      <c r="A728" s="168" t="s">
        <v>691</v>
      </c>
      <c r="B728" s="311">
        <v>0</v>
      </c>
      <c r="C728" s="158">
        <v>0</v>
      </c>
      <c r="D728" s="308" t="e">
        <f t="shared" si="11"/>
        <v>#DIV/0!</v>
      </c>
    </row>
    <row r="729" spans="1:4" ht="15">
      <c r="A729" s="168" t="s">
        <v>692</v>
      </c>
      <c r="B729" s="311">
        <v>0</v>
      </c>
      <c r="C729" s="158">
        <v>0</v>
      </c>
      <c r="D729" s="308" t="e">
        <f t="shared" si="11"/>
        <v>#DIV/0!</v>
      </c>
    </row>
    <row r="730" spans="1:4" ht="15">
      <c r="A730" s="168" t="s">
        <v>693</v>
      </c>
      <c r="B730" s="311">
        <v>0</v>
      </c>
      <c r="C730" s="167"/>
      <c r="D730" s="308" t="e">
        <f t="shared" si="11"/>
        <v>#DIV/0!</v>
      </c>
    </row>
    <row r="731" spans="1:4" ht="15">
      <c r="A731" s="168" t="s">
        <v>694</v>
      </c>
      <c r="B731" s="311">
        <v>400</v>
      </c>
      <c r="C731" s="167">
        <f>SUM(C732:C735)</f>
        <v>2345</v>
      </c>
      <c r="D731" s="308">
        <f t="shared" si="11"/>
        <v>5.8625</v>
      </c>
    </row>
    <row r="732" spans="1:4" ht="15">
      <c r="A732" s="168" t="s">
        <v>695</v>
      </c>
      <c r="B732" s="311">
        <v>400</v>
      </c>
      <c r="C732" s="158">
        <v>0</v>
      </c>
      <c r="D732" s="308">
        <f t="shared" si="11"/>
        <v>0</v>
      </c>
    </row>
    <row r="733" spans="1:4" ht="15">
      <c r="A733" s="168" t="s">
        <v>696</v>
      </c>
      <c r="B733" s="311">
        <v>0</v>
      </c>
      <c r="C733" s="158">
        <v>2345</v>
      </c>
      <c r="D733" s="308" t="e">
        <f t="shared" si="11"/>
        <v>#DIV/0!</v>
      </c>
    </row>
    <row r="734" spans="1:4" ht="15">
      <c r="A734" s="168" t="s">
        <v>697</v>
      </c>
      <c r="B734" s="311">
        <v>0</v>
      </c>
      <c r="C734" s="158">
        <v>0</v>
      </c>
      <c r="D734" s="308" t="e">
        <f t="shared" si="11"/>
        <v>#DIV/0!</v>
      </c>
    </row>
    <row r="735" spans="1:4" ht="15">
      <c r="A735" s="168" t="s">
        <v>698</v>
      </c>
      <c r="B735" s="311">
        <v>0</v>
      </c>
      <c r="C735" s="158">
        <v>0</v>
      </c>
      <c r="D735" s="308" t="e">
        <f t="shared" si="11"/>
        <v>#DIV/0!</v>
      </c>
    </row>
    <row r="736" spans="1:4" ht="15">
      <c r="A736" s="168" t="s">
        <v>699</v>
      </c>
      <c r="B736" s="311">
        <v>0</v>
      </c>
      <c r="C736" s="117">
        <f>SUM(C737:C742)</f>
        <v>1522</v>
      </c>
      <c r="D736" s="308" t="e">
        <f t="shared" si="11"/>
        <v>#DIV/0!</v>
      </c>
    </row>
    <row r="737" spans="1:4" ht="15">
      <c r="A737" s="168" t="s">
        <v>700</v>
      </c>
      <c r="B737" s="311">
        <v>0</v>
      </c>
      <c r="C737" s="158">
        <v>1283</v>
      </c>
      <c r="D737" s="308" t="e">
        <f t="shared" si="11"/>
        <v>#DIV/0!</v>
      </c>
    </row>
    <row r="738" spans="1:4" ht="15">
      <c r="A738" s="168" t="s">
        <v>701</v>
      </c>
      <c r="B738" s="311">
        <v>0</v>
      </c>
      <c r="C738" s="158">
        <v>239</v>
      </c>
      <c r="D738" s="308" t="e">
        <f t="shared" si="11"/>
        <v>#DIV/0!</v>
      </c>
    </row>
    <row r="739" spans="1:4" ht="15">
      <c r="A739" s="168" t="s">
        <v>702</v>
      </c>
      <c r="B739" s="311">
        <v>0</v>
      </c>
      <c r="C739" s="158">
        <v>0</v>
      </c>
      <c r="D739" s="308" t="e">
        <f t="shared" si="11"/>
        <v>#DIV/0!</v>
      </c>
    </row>
    <row r="740" spans="1:4" ht="15">
      <c r="A740" s="168" t="s">
        <v>703</v>
      </c>
      <c r="B740" s="311">
        <v>0</v>
      </c>
      <c r="C740" s="158">
        <v>0</v>
      </c>
      <c r="D740" s="308" t="e">
        <f t="shared" si="11"/>
        <v>#DIV/0!</v>
      </c>
    </row>
    <row r="741" spans="1:4" ht="15">
      <c r="A741" s="168" t="s">
        <v>704</v>
      </c>
      <c r="B741" s="311">
        <v>0</v>
      </c>
      <c r="C741" s="158">
        <v>0</v>
      </c>
      <c r="D741" s="308" t="e">
        <f t="shared" si="11"/>
        <v>#DIV/0!</v>
      </c>
    </row>
    <row r="742" spans="1:4" ht="15">
      <c r="A742" s="168" t="s">
        <v>705</v>
      </c>
      <c r="B742" s="311">
        <v>0</v>
      </c>
      <c r="C742" s="158">
        <v>0</v>
      </c>
      <c r="D742" s="308" t="e">
        <f t="shared" si="11"/>
        <v>#DIV/0!</v>
      </c>
    </row>
    <row r="743" spans="1:4" ht="15">
      <c r="A743" s="168" t="s">
        <v>706</v>
      </c>
      <c r="B743" s="311">
        <v>0</v>
      </c>
      <c r="C743" s="117">
        <f>SUM(C744:C748)</f>
        <v>392</v>
      </c>
      <c r="D743" s="308" t="e">
        <f t="shared" si="11"/>
        <v>#DIV/0!</v>
      </c>
    </row>
    <row r="744" spans="1:4" ht="15">
      <c r="A744" s="168" t="s">
        <v>707</v>
      </c>
      <c r="B744" s="311">
        <v>0</v>
      </c>
      <c r="C744" s="158">
        <v>0</v>
      </c>
      <c r="D744" s="308" t="e">
        <f t="shared" si="11"/>
        <v>#DIV/0!</v>
      </c>
    </row>
    <row r="745" spans="1:4" ht="15">
      <c r="A745" s="168" t="s">
        <v>708</v>
      </c>
      <c r="B745" s="311">
        <v>0</v>
      </c>
      <c r="C745" s="158">
        <v>0</v>
      </c>
      <c r="D745" s="308" t="e">
        <f t="shared" si="11"/>
        <v>#DIV/0!</v>
      </c>
    </row>
    <row r="746" spans="1:4" ht="15">
      <c r="A746" s="168" t="s">
        <v>709</v>
      </c>
      <c r="B746" s="311">
        <v>0</v>
      </c>
      <c r="C746" s="158">
        <v>0</v>
      </c>
      <c r="D746" s="308" t="e">
        <f t="shared" si="11"/>
        <v>#DIV/0!</v>
      </c>
    </row>
    <row r="747" spans="1:4" ht="15">
      <c r="A747" s="168" t="s">
        <v>710</v>
      </c>
      <c r="B747" s="311">
        <v>0</v>
      </c>
      <c r="C747" s="158">
        <v>192</v>
      </c>
      <c r="D747" s="308" t="e">
        <f t="shared" si="11"/>
        <v>#DIV/0!</v>
      </c>
    </row>
    <row r="748" spans="1:4" ht="15">
      <c r="A748" s="168" t="s">
        <v>711</v>
      </c>
      <c r="B748" s="311">
        <v>0</v>
      </c>
      <c r="C748" s="158">
        <v>200</v>
      </c>
      <c r="D748" s="308" t="e">
        <f t="shared" si="11"/>
        <v>#DIV/0!</v>
      </c>
    </row>
    <row r="749" spans="1:4" ht="15">
      <c r="A749" s="168" t="s">
        <v>712</v>
      </c>
      <c r="B749" s="311">
        <v>0</v>
      </c>
      <c r="C749" s="117">
        <f>SUM(C750:C751)</f>
        <v>0</v>
      </c>
      <c r="D749" s="308" t="e">
        <f t="shared" si="11"/>
        <v>#DIV/0!</v>
      </c>
    </row>
    <row r="750" spans="1:4" ht="15">
      <c r="A750" s="168" t="s">
        <v>713</v>
      </c>
      <c r="B750" s="311">
        <v>0</v>
      </c>
      <c r="C750" s="117"/>
      <c r="D750" s="308" t="e">
        <f t="shared" si="11"/>
        <v>#DIV/0!</v>
      </c>
    </row>
    <row r="751" spans="1:4" ht="15">
      <c r="A751" s="168" t="s">
        <v>714</v>
      </c>
      <c r="B751" s="311">
        <v>0</v>
      </c>
      <c r="C751" s="117"/>
      <c r="D751" s="308" t="e">
        <f t="shared" si="11"/>
        <v>#DIV/0!</v>
      </c>
    </row>
    <row r="752" spans="1:4" ht="15">
      <c r="A752" s="168" t="s">
        <v>715</v>
      </c>
      <c r="B752" s="311">
        <v>0</v>
      </c>
      <c r="C752" s="117">
        <f>SUM(C753:C754)</f>
        <v>0</v>
      </c>
      <c r="D752" s="308" t="e">
        <f t="shared" si="11"/>
        <v>#DIV/0!</v>
      </c>
    </row>
    <row r="753" spans="1:4" ht="15">
      <c r="A753" s="168" t="s">
        <v>716</v>
      </c>
      <c r="B753" s="311">
        <v>0</v>
      </c>
      <c r="C753" s="117"/>
      <c r="D753" s="308" t="e">
        <f t="shared" si="11"/>
        <v>#DIV/0!</v>
      </c>
    </row>
    <row r="754" spans="1:4" ht="15">
      <c r="A754" s="168" t="s">
        <v>717</v>
      </c>
      <c r="B754" s="311">
        <v>0</v>
      </c>
      <c r="C754" s="117"/>
      <c r="D754" s="308" t="e">
        <f t="shared" si="11"/>
        <v>#DIV/0!</v>
      </c>
    </row>
    <row r="755" spans="1:4" ht="15">
      <c r="A755" s="168" t="s">
        <v>718</v>
      </c>
      <c r="B755" s="311">
        <v>0</v>
      </c>
      <c r="C755" s="117"/>
      <c r="D755" s="308" t="e">
        <f t="shared" si="11"/>
        <v>#DIV/0!</v>
      </c>
    </row>
    <row r="756" spans="1:4" ht="15">
      <c r="A756" s="168" t="s">
        <v>719</v>
      </c>
      <c r="B756" s="311">
        <v>0</v>
      </c>
      <c r="C756" s="117"/>
      <c r="D756" s="308" t="e">
        <f t="shared" si="11"/>
        <v>#DIV/0!</v>
      </c>
    </row>
    <row r="757" spans="1:4" ht="15">
      <c r="A757" s="168" t="s">
        <v>720</v>
      </c>
      <c r="B757" s="311">
        <v>0</v>
      </c>
      <c r="C757" s="117">
        <f>SUM(C758:C762)</f>
        <v>0</v>
      </c>
      <c r="D757" s="308" t="e">
        <f t="shared" si="11"/>
        <v>#DIV/0!</v>
      </c>
    </row>
    <row r="758" spans="1:4" ht="15">
      <c r="A758" s="168" t="s">
        <v>721</v>
      </c>
      <c r="B758" s="311">
        <v>0</v>
      </c>
      <c r="C758" s="117"/>
      <c r="D758" s="308" t="e">
        <f t="shared" si="11"/>
        <v>#DIV/0!</v>
      </c>
    </row>
    <row r="759" spans="1:4" ht="15">
      <c r="A759" s="168" t="s">
        <v>722</v>
      </c>
      <c r="B759" s="311">
        <v>0</v>
      </c>
      <c r="C759" s="117"/>
      <c r="D759" s="308" t="e">
        <f t="shared" si="11"/>
        <v>#DIV/0!</v>
      </c>
    </row>
    <row r="760" spans="1:4" ht="15">
      <c r="A760" s="168" t="s">
        <v>723</v>
      </c>
      <c r="B760" s="311">
        <v>0</v>
      </c>
      <c r="C760" s="117"/>
      <c r="D760" s="308" t="e">
        <f t="shared" si="11"/>
        <v>#DIV/0!</v>
      </c>
    </row>
    <row r="761" spans="1:4" ht="15">
      <c r="A761" s="168" t="s">
        <v>724</v>
      </c>
      <c r="B761" s="311">
        <v>0</v>
      </c>
      <c r="C761" s="117"/>
      <c r="D761" s="308" t="e">
        <f t="shared" si="11"/>
        <v>#DIV/0!</v>
      </c>
    </row>
    <row r="762" spans="1:4" ht="15">
      <c r="A762" s="168" t="s">
        <v>725</v>
      </c>
      <c r="B762" s="311">
        <v>0</v>
      </c>
      <c r="C762" s="117"/>
      <c r="D762" s="308" t="e">
        <f t="shared" si="11"/>
        <v>#DIV/0!</v>
      </c>
    </row>
    <row r="763" spans="1:4" ht="15">
      <c r="A763" s="168" t="s">
        <v>726</v>
      </c>
      <c r="B763" s="311">
        <v>0</v>
      </c>
      <c r="C763" s="117"/>
      <c r="D763" s="308" t="e">
        <f t="shared" si="11"/>
        <v>#DIV/0!</v>
      </c>
    </row>
    <row r="764" spans="1:4" ht="15">
      <c r="A764" s="168" t="s">
        <v>727</v>
      </c>
      <c r="B764" s="311">
        <v>0</v>
      </c>
      <c r="C764" s="117"/>
      <c r="D764" s="308" t="e">
        <f t="shared" si="11"/>
        <v>#DIV/0!</v>
      </c>
    </row>
    <row r="765" spans="1:4" ht="15">
      <c r="A765" s="168" t="s">
        <v>728</v>
      </c>
      <c r="B765" s="311">
        <v>0</v>
      </c>
      <c r="C765" s="117">
        <f>SUM(C766:C779)</f>
        <v>0</v>
      </c>
      <c r="D765" s="308" t="e">
        <f t="shared" si="11"/>
        <v>#DIV/0!</v>
      </c>
    </row>
    <row r="766" spans="1:4" ht="15">
      <c r="A766" s="168" t="s">
        <v>164</v>
      </c>
      <c r="B766" s="311">
        <v>0</v>
      </c>
      <c r="C766" s="117"/>
      <c r="D766" s="308" t="e">
        <f t="shared" si="11"/>
        <v>#DIV/0!</v>
      </c>
    </row>
    <row r="767" spans="1:4" ht="15">
      <c r="A767" s="168" t="s">
        <v>165</v>
      </c>
      <c r="B767" s="311">
        <v>0</v>
      </c>
      <c r="C767" s="117"/>
      <c r="D767" s="308" t="e">
        <f t="shared" si="11"/>
        <v>#DIV/0!</v>
      </c>
    </row>
    <row r="768" spans="1:4" ht="15">
      <c r="A768" s="168" t="s">
        <v>166</v>
      </c>
      <c r="B768" s="311">
        <v>0</v>
      </c>
      <c r="C768" s="117"/>
      <c r="D768" s="308" t="e">
        <f t="shared" si="11"/>
        <v>#DIV/0!</v>
      </c>
    </row>
    <row r="769" spans="1:4" ht="15">
      <c r="A769" s="168" t="s">
        <v>729</v>
      </c>
      <c r="B769" s="311">
        <v>0</v>
      </c>
      <c r="C769" s="117"/>
      <c r="D769" s="308" t="e">
        <f t="shared" si="11"/>
        <v>#DIV/0!</v>
      </c>
    </row>
    <row r="770" spans="1:4" ht="15">
      <c r="A770" s="168" t="s">
        <v>730</v>
      </c>
      <c r="B770" s="311">
        <v>0</v>
      </c>
      <c r="C770" s="117"/>
      <c r="D770" s="308" t="e">
        <f t="shared" si="11"/>
        <v>#DIV/0!</v>
      </c>
    </row>
    <row r="771" spans="1:4" ht="15">
      <c r="A771" s="168" t="s">
        <v>731</v>
      </c>
      <c r="B771" s="311">
        <v>0</v>
      </c>
      <c r="C771" s="117"/>
      <c r="D771" s="308" t="e">
        <f t="shared" si="11"/>
        <v>#DIV/0!</v>
      </c>
    </row>
    <row r="772" spans="1:4" ht="15">
      <c r="A772" s="168" t="s">
        <v>732</v>
      </c>
      <c r="B772" s="311">
        <v>0</v>
      </c>
      <c r="C772" s="117"/>
      <c r="D772" s="308" t="e">
        <f t="shared" si="11"/>
        <v>#DIV/0!</v>
      </c>
    </row>
    <row r="773" spans="1:4" ht="15">
      <c r="A773" s="168" t="s">
        <v>733</v>
      </c>
      <c r="B773" s="311">
        <v>0</v>
      </c>
      <c r="C773" s="117"/>
      <c r="D773" s="308" t="e">
        <f t="shared" si="11"/>
        <v>#DIV/0!</v>
      </c>
    </row>
    <row r="774" spans="1:4" ht="15">
      <c r="A774" s="168" t="s">
        <v>734</v>
      </c>
      <c r="B774" s="311">
        <v>0</v>
      </c>
      <c r="C774" s="117"/>
      <c r="D774" s="308" t="e">
        <f t="shared" si="11"/>
        <v>#DIV/0!</v>
      </c>
    </row>
    <row r="775" spans="1:4" ht="15">
      <c r="A775" s="168" t="s">
        <v>735</v>
      </c>
      <c r="B775" s="311">
        <v>0</v>
      </c>
      <c r="C775" s="117"/>
      <c r="D775" s="308" t="e">
        <f aca="true" t="shared" si="12" ref="D775:D838">C775/B775</f>
        <v>#DIV/0!</v>
      </c>
    </row>
    <row r="776" spans="1:4" ht="15">
      <c r="A776" s="168" t="s">
        <v>205</v>
      </c>
      <c r="B776" s="311">
        <v>0</v>
      </c>
      <c r="C776" s="117"/>
      <c r="D776" s="308" t="e">
        <f t="shared" si="12"/>
        <v>#DIV/0!</v>
      </c>
    </row>
    <row r="777" spans="1:4" ht="15">
      <c r="A777" s="168" t="s">
        <v>736</v>
      </c>
      <c r="B777" s="311">
        <v>0</v>
      </c>
      <c r="C777" s="117"/>
      <c r="D777" s="308" t="e">
        <f t="shared" si="12"/>
        <v>#DIV/0!</v>
      </c>
    </row>
    <row r="778" spans="1:4" ht="15">
      <c r="A778" s="168" t="s">
        <v>173</v>
      </c>
      <c r="B778" s="311">
        <v>0</v>
      </c>
      <c r="C778" s="117"/>
      <c r="D778" s="308" t="e">
        <f t="shared" si="12"/>
        <v>#DIV/0!</v>
      </c>
    </row>
    <row r="779" spans="1:4" ht="15">
      <c r="A779" s="168" t="s">
        <v>737</v>
      </c>
      <c r="B779" s="311">
        <v>0</v>
      </c>
      <c r="C779" s="117"/>
      <c r="D779" s="308" t="e">
        <f t="shared" si="12"/>
        <v>#DIV/0!</v>
      </c>
    </row>
    <row r="780" spans="1:4" ht="15">
      <c r="A780" s="168" t="s">
        <v>738</v>
      </c>
      <c r="B780" s="311">
        <v>0</v>
      </c>
      <c r="C780" s="117">
        <v>517</v>
      </c>
      <c r="D780" s="308" t="e">
        <f t="shared" si="12"/>
        <v>#DIV/0!</v>
      </c>
    </row>
    <row r="781" spans="1:4" ht="15">
      <c r="A781" s="168" t="s">
        <v>739</v>
      </c>
      <c r="B781" s="311">
        <v>6401</v>
      </c>
      <c r="C781" s="117">
        <f>SUM(C782,C793,C794,C797,C798,C799)</f>
        <v>10447</v>
      </c>
      <c r="D781" s="308">
        <f t="shared" si="12"/>
        <v>1.632088736134979</v>
      </c>
    </row>
    <row r="782" spans="1:4" ht="15">
      <c r="A782" s="168" t="s">
        <v>740</v>
      </c>
      <c r="B782" s="311">
        <v>1827</v>
      </c>
      <c r="C782" s="117">
        <f>SUM(C783:C792)</f>
        <v>2939</v>
      </c>
      <c r="D782" s="308">
        <f t="shared" si="12"/>
        <v>1.608648056923919</v>
      </c>
    </row>
    <row r="783" spans="1:4" ht="15">
      <c r="A783" s="168" t="s">
        <v>164</v>
      </c>
      <c r="B783" s="311">
        <v>607</v>
      </c>
      <c r="C783" s="158">
        <v>526</v>
      </c>
      <c r="D783" s="308">
        <f t="shared" si="12"/>
        <v>0.8665568369028006</v>
      </c>
    </row>
    <row r="784" spans="1:4" ht="15">
      <c r="A784" s="168" t="s">
        <v>165</v>
      </c>
      <c r="B784" s="311">
        <v>0</v>
      </c>
      <c r="C784" s="158">
        <v>0</v>
      </c>
      <c r="D784" s="308" t="e">
        <f t="shared" si="12"/>
        <v>#DIV/0!</v>
      </c>
    </row>
    <row r="785" spans="1:4" ht="15">
      <c r="A785" s="168" t="s">
        <v>166</v>
      </c>
      <c r="B785" s="311">
        <v>0</v>
      </c>
      <c r="C785" s="158">
        <v>0</v>
      </c>
      <c r="D785" s="308" t="e">
        <f t="shared" si="12"/>
        <v>#DIV/0!</v>
      </c>
    </row>
    <row r="786" spans="1:4" ht="15">
      <c r="A786" s="168" t="s">
        <v>741</v>
      </c>
      <c r="B786" s="311">
        <v>742</v>
      </c>
      <c r="C786" s="158">
        <v>1295</v>
      </c>
      <c r="D786" s="308">
        <f t="shared" si="12"/>
        <v>1.7452830188679245</v>
      </c>
    </row>
    <row r="787" spans="1:4" ht="15">
      <c r="A787" s="168" t="s">
        <v>742</v>
      </c>
      <c r="B787" s="311">
        <v>0</v>
      </c>
      <c r="C787" s="158">
        <v>0</v>
      </c>
      <c r="D787" s="308" t="e">
        <f t="shared" si="12"/>
        <v>#DIV/0!</v>
      </c>
    </row>
    <row r="788" spans="1:4" ht="15">
      <c r="A788" s="168" t="s">
        <v>743</v>
      </c>
      <c r="B788" s="311">
        <v>0</v>
      </c>
      <c r="C788" s="158">
        <v>0</v>
      </c>
      <c r="D788" s="308" t="e">
        <f t="shared" si="12"/>
        <v>#DIV/0!</v>
      </c>
    </row>
    <row r="789" spans="1:4" ht="15">
      <c r="A789" s="168" t="s">
        <v>744</v>
      </c>
      <c r="B789" s="311">
        <v>0</v>
      </c>
      <c r="C789" s="158">
        <v>0</v>
      </c>
      <c r="D789" s="308" t="e">
        <f t="shared" si="12"/>
        <v>#DIV/0!</v>
      </c>
    </row>
    <row r="790" spans="1:4" ht="15">
      <c r="A790" s="168" t="s">
        <v>745</v>
      </c>
      <c r="B790" s="311">
        <v>427</v>
      </c>
      <c r="C790" s="158">
        <v>459</v>
      </c>
      <c r="D790" s="308">
        <f t="shared" si="12"/>
        <v>1.0749414519906324</v>
      </c>
    </row>
    <row r="791" spans="1:4" ht="15">
      <c r="A791" s="168" t="s">
        <v>746</v>
      </c>
      <c r="B791" s="311">
        <v>0</v>
      </c>
      <c r="C791" s="158">
        <v>0</v>
      </c>
      <c r="D791" s="308" t="e">
        <f t="shared" si="12"/>
        <v>#DIV/0!</v>
      </c>
    </row>
    <row r="792" spans="1:4" ht="15">
      <c r="A792" s="168" t="s">
        <v>747</v>
      </c>
      <c r="B792" s="311">
        <v>51</v>
      </c>
      <c r="C792" s="158">
        <v>659</v>
      </c>
      <c r="D792" s="308">
        <f t="shared" si="12"/>
        <v>12.92156862745098</v>
      </c>
    </row>
    <row r="793" spans="1:4" ht="15">
      <c r="A793" s="168" t="s">
        <v>748</v>
      </c>
      <c r="B793" s="311">
        <v>420</v>
      </c>
      <c r="C793" s="117">
        <v>89</v>
      </c>
      <c r="D793" s="308">
        <f t="shared" si="12"/>
        <v>0.2119047619047619</v>
      </c>
    </row>
    <row r="794" spans="1:4" ht="15">
      <c r="A794" s="168" t="s">
        <v>749</v>
      </c>
      <c r="B794" s="311">
        <v>2056</v>
      </c>
      <c r="C794" s="117">
        <f>SUM(C795:C796)</f>
        <v>4041</v>
      </c>
      <c r="D794" s="308">
        <f t="shared" si="12"/>
        <v>1.9654669260700388</v>
      </c>
    </row>
    <row r="795" spans="1:4" ht="15">
      <c r="A795" s="168" t="s">
        <v>750</v>
      </c>
      <c r="B795" s="311">
        <v>1706</v>
      </c>
      <c r="C795" s="158">
        <v>800</v>
      </c>
      <c r="D795" s="308">
        <f t="shared" si="12"/>
        <v>0.46893317702227433</v>
      </c>
    </row>
    <row r="796" spans="1:4" ht="15">
      <c r="A796" s="168" t="s">
        <v>751</v>
      </c>
      <c r="B796" s="311">
        <v>350</v>
      </c>
      <c r="C796" s="158">
        <v>3241</v>
      </c>
      <c r="D796" s="308">
        <f t="shared" si="12"/>
        <v>9.26</v>
      </c>
    </row>
    <row r="797" spans="1:4" ht="15">
      <c r="A797" s="168" t="s">
        <v>752</v>
      </c>
      <c r="B797" s="311">
        <v>2017</v>
      </c>
      <c r="C797" s="117">
        <v>2379</v>
      </c>
      <c r="D797" s="308">
        <f t="shared" si="12"/>
        <v>1.1794744670302428</v>
      </c>
    </row>
    <row r="798" spans="1:4" ht="15">
      <c r="A798" s="168" t="s">
        <v>753</v>
      </c>
      <c r="B798" s="311">
        <v>0</v>
      </c>
      <c r="C798" s="117"/>
      <c r="D798" s="308" t="e">
        <f t="shared" si="12"/>
        <v>#DIV/0!</v>
      </c>
    </row>
    <row r="799" spans="1:4" ht="15">
      <c r="A799" s="168" t="s">
        <v>754</v>
      </c>
      <c r="B799" s="311">
        <v>81</v>
      </c>
      <c r="C799" s="117">
        <v>999</v>
      </c>
      <c r="D799" s="308">
        <f t="shared" si="12"/>
        <v>12.333333333333334</v>
      </c>
    </row>
    <row r="800" spans="1:4" ht="15">
      <c r="A800" s="168" t="s">
        <v>755</v>
      </c>
      <c r="B800" s="311">
        <v>91303</v>
      </c>
      <c r="C800" s="117">
        <f>SUM(C801:C910)/2</f>
        <v>140270</v>
      </c>
      <c r="D800" s="308">
        <f t="shared" si="12"/>
        <v>1.5363131550989562</v>
      </c>
    </row>
    <row r="801" spans="1:4" ht="15">
      <c r="A801" s="168" t="s">
        <v>756</v>
      </c>
      <c r="B801" s="311">
        <v>16476</v>
      </c>
      <c r="C801" s="117">
        <f>SUM(C802:C826)</f>
        <v>15445</v>
      </c>
      <c r="D801" s="308">
        <f t="shared" si="12"/>
        <v>0.937424132070891</v>
      </c>
    </row>
    <row r="802" spans="1:4" ht="15">
      <c r="A802" s="168" t="s">
        <v>164</v>
      </c>
      <c r="B802" s="311">
        <v>662</v>
      </c>
      <c r="C802" s="158">
        <v>806</v>
      </c>
      <c r="D802" s="308">
        <f t="shared" si="12"/>
        <v>1.2175226586102719</v>
      </c>
    </row>
    <row r="803" spans="1:4" ht="15">
      <c r="A803" s="168" t="s">
        <v>165</v>
      </c>
      <c r="B803" s="311">
        <v>0</v>
      </c>
      <c r="C803" s="158">
        <v>0</v>
      </c>
      <c r="D803" s="308" t="e">
        <f t="shared" si="12"/>
        <v>#DIV/0!</v>
      </c>
    </row>
    <row r="804" spans="1:4" ht="15">
      <c r="A804" s="168" t="s">
        <v>166</v>
      </c>
      <c r="B804" s="311">
        <v>0</v>
      </c>
      <c r="C804" s="158">
        <v>0</v>
      </c>
      <c r="D804" s="308" t="e">
        <f t="shared" si="12"/>
        <v>#DIV/0!</v>
      </c>
    </row>
    <row r="805" spans="1:4" ht="15">
      <c r="A805" s="168" t="s">
        <v>173</v>
      </c>
      <c r="B805" s="311">
        <v>543</v>
      </c>
      <c r="C805" s="158">
        <v>424</v>
      </c>
      <c r="D805" s="308">
        <f t="shared" si="12"/>
        <v>0.7808471454880295</v>
      </c>
    </row>
    <row r="806" spans="1:4" ht="15">
      <c r="A806" s="168" t="s">
        <v>757</v>
      </c>
      <c r="B806" s="311">
        <v>0</v>
      </c>
      <c r="C806" s="158">
        <v>0</v>
      </c>
      <c r="D806" s="308" t="e">
        <f t="shared" si="12"/>
        <v>#DIV/0!</v>
      </c>
    </row>
    <row r="807" spans="1:4" ht="15">
      <c r="A807" s="168" t="s">
        <v>758</v>
      </c>
      <c r="B807" s="311">
        <v>1059</v>
      </c>
      <c r="C807" s="158">
        <v>430</v>
      </c>
      <c r="D807" s="308">
        <f t="shared" si="12"/>
        <v>0.4060434372049103</v>
      </c>
    </row>
    <row r="808" spans="1:4" ht="15">
      <c r="A808" s="168" t="s">
        <v>759</v>
      </c>
      <c r="B808" s="311">
        <v>161</v>
      </c>
      <c r="C808" s="158">
        <v>611</v>
      </c>
      <c r="D808" s="308">
        <f t="shared" si="12"/>
        <v>3.7950310559006213</v>
      </c>
    </row>
    <row r="809" spans="1:4" ht="15">
      <c r="A809" s="168" t="s">
        <v>760</v>
      </c>
      <c r="B809" s="311">
        <v>20</v>
      </c>
      <c r="C809" s="158">
        <v>0</v>
      </c>
      <c r="D809" s="308">
        <f t="shared" si="12"/>
        <v>0</v>
      </c>
    </row>
    <row r="810" spans="1:4" ht="15">
      <c r="A810" s="168" t="s">
        <v>761</v>
      </c>
      <c r="B810" s="311">
        <v>0</v>
      </c>
      <c r="C810" s="158">
        <v>0</v>
      </c>
      <c r="D810" s="308" t="e">
        <f t="shared" si="12"/>
        <v>#DIV/0!</v>
      </c>
    </row>
    <row r="811" spans="1:4" ht="15">
      <c r="A811" s="168" t="s">
        <v>762</v>
      </c>
      <c r="B811" s="311">
        <v>0</v>
      </c>
      <c r="C811" s="158">
        <v>0</v>
      </c>
      <c r="D811" s="308" t="e">
        <f t="shared" si="12"/>
        <v>#DIV/0!</v>
      </c>
    </row>
    <row r="812" spans="1:4" ht="15">
      <c r="A812" s="168" t="s">
        <v>763</v>
      </c>
      <c r="B812" s="311">
        <v>82</v>
      </c>
      <c r="C812" s="158">
        <v>0</v>
      </c>
      <c r="D812" s="308">
        <f t="shared" si="12"/>
        <v>0</v>
      </c>
    </row>
    <row r="813" spans="1:4" ht="15">
      <c r="A813" s="168" t="s">
        <v>764</v>
      </c>
      <c r="B813" s="311">
        <v>0</v>
      </c>
      <c r="C813" s="158">
        <v>0</v>
      </c>
      <c r="D813" s="308" t="e">
        <f t="shared" si="12"/>
        <v>#DIV/0!</v>
      </c>
    </row>
    <row r="814" spans="1:4" ht="15">
      <c r="A814" s="168" t="s">
        <v>765</v>
      </c>
      <c r="B814" s="311">
        <v>0</v>
      </c>
      <c r="C814" s="158">
        <v>16</v>
      </c>
      <c r="D814" s="308" t="e">
        <f t="shared" si="12"/>
        <v>#DIV/0!</v>
      </c>
    </row>
    <row r="815" spans="1:4" ht="15">
      <c r="A815" s="168" t="s">
        <v>766</v>
      </c>
      <c r="B815" s="311">
        <v>0</v>
      </c>
      <c r="C815" s="158">
        <v>0</v>
      </c>
      <c r="D815" s="308" t="e">
        <f t="shared" si="12"/>
        <v>#DIV/0!</v>
      </c>
    </row>
    <row r="816" spans="1:4" ht="15">
      <c r="A816" s="168" t="s">
        <v>767</v>
      </c>
      <c r="B816" s="311">
        <v>0</v>
      </c>
      <c r="C816" s="158">
        <v>0</v>
      </c>
      <c r="D816" s="308" t="e">
        <f t="shared" si="12"/>
        <v>#DIV/0!</v>
      </c>
    </row>
    <row r="817" spans="1:4" ht="15">
      <c r="A817" s="168" t="s">
        <v>768</v>
      </c>
      <c r="B817" s="311">
        <v>5694</v>
      </c>
      <c r="C817" s="158">
        <v>5083</v>
      </c>
      <c r="D817" s="308">
        <f t="shared" si="12"/>
        <v>0.8926940639269406</v>
      </c>
    </row>
    <row r="818" spans="1:4" ht="15">
      <c r="A818" s="168" t="s">
        <v>769</v>
      </c>
      <c r="B818" s="311">
        <v>0</v>
      </c>
      <c r="C818" s="158">
        <v>421</v>
      </c>
      <c r="D818" s="308" t="e">
        <f t="shared" si="12"/>
        <v>#DIV/0!</v>
      </c>
    </row>
    <row r="819" spans="1:4" ht="15">
      <c r="A819" s="168" t="s">
        <v>770</v>
      </c>
      <c r="B819" s="311">
        <v>0</v>
      </c>
      <c r="C819" s="158">
        <v>650</v>
      </c>
      <c r="D819" s="308" t="e">
        <f t="shared" si="12"/>
        <v>#DIV/0!</v>
      </c>
    </row>
    <row r="820" spans="1:4" ht="15">
      <c r="A820" s="168" t="s">
        <v>771</v>
      </c>
      <c r="B820" s="311">
        <v>2526</v>
      </c>
      <c r="C820" s="158">
        <v>1604</v>
      </c>
      <c r="D820" s="308">
        <f t="shared" si="12"/>
        <v>0.6349960411718132</v>
      </c>
    </row>
    <row r="821" spans="1:4" ht="15">
      <c r="A821" s="168" t="s">
        <v>772</v>
      </c>
      <c r="B821" s="311">
        <v>37</v>
      </c>
      <c r="C821" s="158">
        <v>729</v>
      </c>
      <c r="D821" s="308">
        <f t="shared" si="12"/>
        <v>19.7027027027027</v>
      </c>
    </row>
    <row r="822" spans="1:4" ht="15">
      <c r="A822" s="168" t="s">
        <v>773</v>
      </c>
      <c r="B822" s="311">
        <v>0</v>
      </c>
      <c r="C822" s="158">
        <v>0</v>
      </c>
      <c r="D822" s="308" t="e">
        <f t="shared" si="12"/>
        <v>#DIV/0!</v>
      </c>
    </row>
    <row r="823" spans="1:4" ht="15">
      <c r="A823" s="168" t="s">
        <v>774</v>
      </c>
      <c r="B823" s="311">
        <v>0</v>
      </c>
      <c r="C823" s="158">
        <v>30</v>
      </c>
      <c r="D823" s="308" t="e">
        <f t="shared" si="12"/>
        <v>#DIV/0!</v>
      </c>
    </row>
    <row r="824" spans="1:4" ht="15">
      <c r="A824" s="168" t="s">
        <v>775</v>
      </c>
      <c r="B824" s="311">
        <v>0</v>
      </c>
      <c r="C824" s="158">
        <v>0</v>
      </c>
      <c r="D824" s="308" t="e">
        <f t="shared" si="12"/>
        <v>#DIV/0!</v>
      </c>
    </row>
    <row r="825" spans="1:4" ht="15">
      <c r="A825" s="168" t="s">
        <v>776</v>
      </c>
      <c r="B825" s="311">
        <v>3690</v>
      </c>
      <c r="C825" s="158">
        <v>4302</v>
      </c>
      <c r="D825" s="308">
        <f t="shared" si="12"/>
        <v>1.1658536585365853</v>
      </c>
    </row>
    <row r="826" spans="1:4" ht="15">
      <c r="A826" s="168" t="s">
        <v>777</v>
      </c>
      <c r="B826" s="311">
        <v>2002</v>
      </c>
      <c r="C826" s="158">
        <v>339</v>
      </c>
      <c r="D826" s="308">
        <f t="shared" si="12"/>
        <v>0.16933066933066934</v>
      </c>
    </row>
    <row r="827" spans="1:4" ht="15">
      <c r="A827" s="168" t="s">
        <v>778</v>
      </c>
      <c r="B827" s="311">
        <v>3166</v>
      </c>
      <c r="C827" s="117">
        <f>SUM(C828:C851)</f>
        <v>8765</v>
      </c>
      <c r="D827" s="308">
        <f t="shared" si="12"/>
        <v>2.7684775742261527</v>
      </c>
    </row>
    <row r="828" spans="1:4" ht="15">
      <c r="A828" s="168" t="s">
        <v>164</v>
      </c>
      <c r="B828" s="311">
        <v>0</v>
      </c>
      <c r="C828" s="158">
        <v>0</v>
      </c>
      <c r="D828" s="308" t="e">
        <f t="shared" si="12"/>
        <v>#DIV/0!</v>
      </c>
    </row>
    <row r="829" spans="1:4" ht="15">
      <c r="A829" s="168" t="s">
        <v>165</v>
      </c>
      <c r="B829" s="311">
        <v>0</v>
      </c>
      <c r="C829" s="158">
        <v>0</v>
      </c>
      <c r="D829" s="308" t="e">
        <f t="shared" si="12"/>
        <v>#DIV/0!</v>
      </c>
    </row>
    <row r="830" spans="1:4" ht="15">
      <c r="A830" s="168" t="s">
        <v>166</v>
      </c>
      <c r="B830" s="311">
        <v>0</v>
      </c>
      <c r="C830" s="158">
        <v>0</v>
      </c>
      <c r="D830" s="308" t="e">
        <f t="shared" si="12"/>
        <v>#DIV/0!</v>
      </c>
    </row>
    <row r="831" spans="1:4" ht="15">
      <c r="A831" s="168" t="s">
        <v>779</v>
      </c>
      <c r="B831" s="311">
        <v>0</v>
      </c>
      <c r="C831" s="158">
        <v>65</v>
      </c>
      <c r="D831" s="308" t="e">
        <f t="shared" si="12"/>
        <v>#DIV/0!</v>
      </c>
    </row>
    <row r="832" spans="1:4" ht="15">
      <c r="A832" s="168" t="s">
        <v>780</v>
      </c>
      <c r="B832" s="311">
        <v>0</v>
      </c>
      <c r="C832" s="158">
        <v>1734</v>
      </c>
      <c r="D832" s="308" t="e">
        <f t="shared" si="12"/>
        <v>#DIV/0!</v>
      </c>
    </row>
    <row r="833" spans="1:4" ht="15">
      <c r="A833" s="168" t="s">
        <v>781</v>
      </c>
      <c r="B833" s="311">
        <v>0</v>
      </c>
      <c r="C833" s="158">
        <v>0</v>
      </c>
      <c r="D833" s="308" t="e">
        <f t="shared" si="12"/>
        <v>#DIV/0!</v>
      </c>
    </row>
    <row r="834" spans="1:4" ht="15">
      <c r="A834" s="168" t="s">
        <v>782</v>
      </c>
      <c r="B834" s="311">
        <v>0</v>
      </c>
      <c r="C834" s="158">
        <v>1354</v>
      </c>
      <c r="D834" s="308" t="e">
        <f t="shared" si="12"/>
        <v>#DIV/0!</v>
      </c>
    </row>
    <row r="835" spans="1:4" ht="15">
      <c r="A835" s="168" t="s">
        <v>783</v>
      </c>
      <c r="B835" s="311">
        <v>3166</v>
      </c>
      <c r="C835" s="158">
        <v>3491</v>
      </c>
      <c r="D835" s="308">
        <f t="shared" si="12"/>
        <v>1.1026531901452938</v>
      </c>
    </row>
    <row r="836" spans="1:4" ht="15">
      <c r="A836" s="168" t="s">
        <v>784</v>
      </c>
      <c r="B836" s="311">
        <v>0</v>
      </c>
      <c r="C836" s="158">
        <v>280</v>
      </c>
      <c r="D836" s="308" t="e">
        <f t="shared" si="12"/>
        <v>#DIV/0!</v>
      </c>
    </row>
    <row r="837" spans="1:4" ht="15">
      <c r="A837" s="168" t="s">
        <v>785</v>
      </c>
      <c r="B837" s="311">
        <v>0</v>
      </c>
      <c r="C837" s="158">
        <v>488</v>
      </c>
      <c r="D837" s="308" t="e">
        <f t="shared" si="12"/>
        <v>#DIV/0!</v>
      </c>
    </row>
    <row r="838" spans="1:4" ht="15">
      <c r="A838" s="168" t="s">
        <v>786</v>
      </c>
      <c r="B838" s="311">
        <v>0</v>
      </c>
      <c r="C838" s="158">
        <v>0</v>
      </c>
      <c r="D838" s="308" t="e">
        <f t="shared" si="12"/>
        <v>#DIV/0!</v>
      </c>
    </row>
    <row r="839" spans="1:4" ht="15">
      <c r="A839" s="168" t="s">
        <v>787</v>
      </c>
      <c r="B839" s="311">
        <v>0</v>
      </c>
      <c r="C839" s="158">
        <v>0</v>
      </c>
      <c r="D839" s="308" t="e">
        <f aca="true" t="shared" si="13" ref="D839:D902">C839/B839</f>
        <v>#DIV/0!</v>
      </c>
    </row>
    <row r="840" spans="1:4" ht="15">
      <c r="A840" s="168" t="s">
        <v>788</v>
      </c>
      <c r="B840" s="311">
        <v>0</v>
      </c>
      <c r="C840" s="158">
        <v>0</v>
      </c>
      <c r="D840" s="308" t="e">
        <f t="shared" si="13"/>
        <v>#DIV/0!</v>
      </c>
    </row>
    <row r="841" spans="1:4" ht="15">
      <c r="A841" s="168" t="s">
        <v>789</v>
      </c>
      <c r="B841" s="311">
        <v>0</v>
      </c>
      <c r="C841" s="158">
        <v>0</v>
      </c>
      <c r="D841" s="308" t="e">
        <f t="shared" si="13"/>
        <v>#DIV/0!</v>
      </c>
    </row>
    <row r="842" spans="1:4" ht="15">
      <c r="A842" s="168" t="s">
        <v>790</v>
      </c>
      <c r="B842" s="311">
        <v>0</v>
      </c>
      <c r="C842" s="158">
        <v>0</v>
      </c>
      <c r="D842" s="308" t="e">
        <f t="shared" si="13"/>
        <v>#DIV/0!</v>
      </c>
    </row>
    <row r="843" spans="1:4" ht="15">
      <c r="A843" s="168" t="s">
        <v>791</v>
      </c>
      <c r="B843" s="311">
        <v>0</v>
      </c>
      <c r="C843" s="158">
        <v>0</v>
      </c>
      <c r="D843" s="308" t="e">
        <f t="shared" si="13"/>
        <v>#DIV/0!</v>
      </c>
    </row>
    <row r="844" spans="1:4" ht="15">
      <c r="A844" s="168" t="s">
        <v>792</v>
      </c>
      <c r="B844" s="311">
        <v>0</v>
      </c>
      <c r="C844" s="158">
        <v>0</v>
      </c>
      <c r="D844" s="308" t="e">
        <f t="shared" si="13"/>
        <v>#DIV/0!</v>
      </c>
    </row>
    <row r="845" spans="1:4" ht="15">
      <c r="A845" s="168" t="s">
        <v>793</v>
      </c>
      <c r="B845" s="311">
        <v>0</v>
      </c>
      <c r="C845" s="158">
        <v>35</v>
      </c>
      <c r="D845" s="308" t="e">
        <f t="shared" si="13"/>
        <v>#DIV/0!</v>
      </c>
    </row>
    <row r="846" spans="1:4" ht="15">
      <c r="A846" s="168" t="s">
        <v>794</v>
      </c>
      <c r="B846" s="311">
        <v>0</v>
      </c>
      <c r="C846" s="158">
        <v>0</v>
      </c>
      <c r="D846" s="308" t="e">
        <f t="shared" si="13"/>
        <v>#DIV/0!</v>
      </c>
    </row>
    <row r="847" spans="1:4" ht="15">
      <c r="A847" s="168" t="s">
        <v>795</v>
      </c>
      <c r="B847" s="311">
        <v>0</v>
      </c>
      <c r="C847" s="158">
        <v>30</v>
      </c>
      <c r="D847" s="308" t="e">
        <f t="shared" si="13"/>
        <v>#DIV/0!</v>
      </c>
    </row>
    <row r="848" spans="1:4" ht="15">
      <c r="A848" s="168" t="s">
        <v>796</v>
      </c>
      <c r="B848" s="311">
        <v>0</v>
      </c>
      <c r="C848" s="158">
        <v>80</v>
      </c>
      <c r="D848" s="308" t="e">
        <f t="shared" si="13"/>
        <v>#DIV/0!</v>
      </c>
    </row>
    <row r="849" spans="1:4" ht="15">
      <c r="A849" s="168" t="s">
        <v>797</v>
      </c>
      <c r="B849" s="311">
        <v>0</v>
      </c>
      <c r="C849" s="158">
        <v>0</v>
      </c>
      <c r="D849" s="308" t="e">
        <f t="shared" si="13"/>
        <v>#DIV/0!</v>
      </c>
    </row>
    <row r="850" spans="1:4" ht="15">
      <c r="A850" s="168" t="s">
        <v>763</v>
      </c>
      <c r="B850" s="311">
        <v>0</v>
      </c>
      <c r="C850" s="158">
        <v>0</v>
      </c>
      <c r="D850" s="308" t="e">
        <f t="shared" si="13"/>
        <v>#DIV/0!</v>
      </c>
    </row>
    <row r="851" spans="1:4" ht="15">
      <c r="A851" s="168" t="s">
        <v>798</v>
      </c>
      <c r="B851" s="311">
        <v>0</v>
      </c>
      <c r="C851" s="158">
        <v>1208</v>
      </c>
      <c r="D851" s="308" t="e">
        <f t="shared" si="13"/>
        <v>#DIV/0!</v>
      </c>
    </row>
    <row r="852" spans="1:4" ht="15">
      <c r="A852" s="168" t="s">
        <v>799</v>
      </c>
      <c r="B852" s="311">
        <v>6588</v>
      </c>
      <c r="C852" s="117">
        <f>SUM(C853:C879)</f>
        <v>5724</v>
      </c>
      <c r="D852" s="308">
        <f t="shared" si="13"/>
        <v>0.8688524590163934</v>
      </c>
    </row>
    <row r="853" spans="1:4" ht="15">
      <c r="A853" s="168" t="s">
        <v>164</v>
      </c>
      <c r="B853" s="311">
        <v>635</v>
      </c>
      <c r="C853" s="158">
        <v>848</v>
      </c>
      <c r="D853" s="308">
        <f t="shared" si="13"/>
        <v>1.3354330708661417</v>
      </c>
    </row>
    <row r="854" spans="1:4" ht="15">
      <c r="A854" s="168" t="s">
        <v>165</v>
      </c>
      <c r="B854" s="311">
        <v>0</v>
      </c>
      <c r="C854" s="158">
        <v>0</v>
      </c>
      <c r="D854" s="308" t="e">
        <f t="shared" si="13"/>
        <v>#DIV/0!</v>
      </c>
    </row>
    <row r="855" spans="1:4" ht="15">
      <c r="A855" s="168" t="s">
        <v>166</v>
      </c>
      <c r="B855" s="311">
        <v>0</v>
      </c>
      <c r="C855" s="158">
        <v>0</v>
      </c>
      <c r="D855" s="308" t="e">
        <f t="shared" si="13"/>
        <v>#DIV/0!</v>
      </c>
    </row>
    <row r="856" spans="1:4" ht="15">
      <c r="A856" s="168" t="s">
        <v>800</v>
      </c>
      <c r="B856" s="311">
        <v>0</v>
      </c>
      <c r="C856" s="158">
        <v>0</v>
      </c>
      <c r="D856" s="308" t="e">
        <f t="shared" si="13"/>
        <v>#DIV/0!</v>
      </c>
    </row>
    <row r="857" spans="1:4" ht="15">
      <c r="A857" s="168" t="s">
        <v>801</v>
      </c>
      <c r="B857" s="311">
        <v>0</v>
      </c>
      <c r="C857" s="158">
        <v>0</v>
      </c>
      <c r="D857" s="308" t="e">
        <f t="shared" si="13"/>
        <v>#DIV/0!</v>
      </c>
    </row>
    <row r="858" spans="1:4" ht="15">
      <c r="A858" s="168" t="s">
        <v>802</v>
      </c>
      <c r="B858" s="311">
        <v>65</v>
      </c>
      <c r="C858" s="158">
        <v>65</v>
      </c>
      <c r="D858" s="308">
        <f t="shared" si="13"/>
        <v>1</v>
      </c>
    </row>
    <row r="859" spans="1:4" ht="15">
      <c r="A859" s="168" t="s">
        <v>803</v>
      </c>
      <c r="B859" s="311">
        <v>0</v>
      </c>
      <c r="C859" s="158">
        <v>0</v>
      </c>
      <c r="D859" s="308" t="e">
        <f t="shared" si="13"/>
        <v>#DIV/0!</v>
      </c>
    </row>
    <row r="860" spans="1:4" ht="15">
      <c r="A860" s="168" t="s">
        <v>804</v>
      </c>
      <c r="B860" s="311">
        <v>0</v>
      </c>
      <c r="C860" s="158">
        <v>0</v>
      </c>
      <c r="D860" s="308" t="e">
        <f t="shared" si="13"/>
        <v>#DIV/0!</v>
      </c>
    </row>
    <row r="861" spans="1:4" ht="15">
      <c r="A861" s="168" t="s">
        <v>805</v>
      </c>
      <c r="B861" s="311">
        <v>251</v>
      </c>
      <c r="C861" s="158">
        <v>0</v>
      </c>
      <c r="D861" s="308">
        <f t="shared" si="13"/>
        <v>0</v>
      </c>
    </row>
    <row r="862" spans="1:4" ht="15">
      <c r="A862" s="168" t="s">
        <v>806</v>
      </c>
      <c r="B862" s="311">
        <v>18</v>
      </c>
      <c r="C862" s="158">
        <v>0</v>
      </c>
      <c r="D862" s="308">
        <f t="shared" si="13"/>
        <v>0</v>
      </c>
    </row>
    <row r="863" spans="1:4" ht="15">
      <c r="A863" s="168" t="s">
        <v>807</v>
      </c>
      <c r="B863" s="311">
        <v>0</v>
      </c>
      <c r="C863" s="158">
        <v>0</v>
      </c>
      <c r="D863" s="308" t="e">
        <f t="shared" si="13"/>
        <v>#DIV/0!</v>
      </c>
    </row>
    <row r="864" spans="1:4" ht="15">
      <c r="A864" s="168" t="s">
        <v>808</v>
      </c>
      <c r="B864" s="311">
        <v>0</v>
      </c>
      <c r="C864" s="158">
        <v>0</v>
      </c>
      <c r="D864" s="308" t="e">
        <f t="shared" si="13"/>
        <v>#DIV/0!</v>
      </c>
    </row>
    <row r="865" spans="1:4" ht="15">
      <c r="A865" s="168" t="s">
        <v>809</v>
      </c>
      <c r="B865" s="311">
        <v>0</v>
      </c>
      <c r="C865" s="158">
        <v>0</v>
      </c>
      <c r="D865" s="308" t="e">
        <f t="shared" si="13"/>
        <v>#DIV/0!</v>
      </c>
    </row>
    <row r="866" spans="1:4" ht="15">
      <c r="A866" s="168" t="s">
        <v>810</v>
      </c>
      <c r="B866" s="311">
        <v>0</v>
      </c>
      <c r="C866" s="158">
        <v>100</v>
      </c>
      <c r="D866" s="308" t="e">
        <f t="shared" si="13"/>
        <v>#DIV/0!</v>
      </c>
    </row>
    <row r="867" spans="1:4" ht="15">
      <c r="A867" s="168" t="s">
        <v>811</v>
      </c>
      <c r="B867" s="311">
        <v>0</v>
      </c>
      <c r="C867" s="158">
        <v>0</v>
      </c>
      <c r="D867" s="308" t="e">
        <f t="shared" si="13"/>
        <v>#DIV/0!</v>
      </c>
    </row>
    <row r="868" spans="1:4" ht="15">
      <c r="A868" s="168" t="s">
        <v>812</v>
      </c>
      <c r="B868" s="311">
        <v>0</v>
      </c>
      <c r="C868" s="158">
        <v>0</v>
      </c>
      <c r="D868" s="308" t="e">
        <f t="shared" si="13"/>
        <v>#DIV/0!</v>
      </c>
    </row>
    <row r="869" spans="1:4" ht="15">
      <c r="A869" s="168" t="s">
        <v>813</v>
      </c>
      <c r="B869" s="311">
        <v>0</v>
      </c>
      <c r="C869" s="158">
        <v>0</v>
      </c>
      <c r="D869" s="308" t="e">
        <f t="shared" si="13"/>
        <v>#DIV/0!</v>
      </c>
    </row>
    <row r="870" spans="1:4" ht="15">
      <c r="A870" s="168" t="s">
        <v>814</v>
      </c>
      <c r="B870" s="311">
        <v>0</v>
      </c>
      <c r="C870" s="158">
        <v>0</v>
      </c>
      <c r="D870" s="308" t="e">
        <f t="shared" si="13"/>
        <v>#DIV/0!</v>
      </c>
    </row>
    <row r="871" spans="1:4" ht="15">
      <c r="A871" s="168" t="s">
        <v>815</v>
      </c>
      <c r="B871" s="311">
        <v>0</v>
      </c>
      <c r="C871" s="158">
        <v>0</v>
      </c>
      <c r="D871" s="308" t="e">
        <f t="shared" si="13"/>
        <v>#DIV/0!</v>
      </c>
    </row>
    <row r="872" spans="1:4" ht="15">
      <c r="A872" s="168" t="s">
        <v>816</v>
      </c>
      <c r="B872" s="311">
        <v>0</v>
      </c>
      <c r="C872" s="158">
        <v>0</v>
      </c>
      <c r="D872" s="308" t="e">
        <f t="shared" si="13"/>
        <v>#DIV/0!</v>
      </c>
    </row>
    <row r="873" spans="1:4" ht="15">
      <c r="A873" s="168" t="s">
        <v>817</v>
      </c>
      <c r="B873" s="311">
        <v>0</v>
      </c>
      <c r="C873" s="158">
        <v>0</v>
      </c>
      <c r="D873" s="308" t="e">
        <f t="shared" si="13"/>
        <v>#DIV/0!</v>
      </c>
    </row>
    <row r="874" spans="1:4" ht="15">
      <c r="A874" s="168" t="s">
        <v>791</v>
      </c>
      <c r="B874" s="311">
        <v>0</v>
      </c>
      <c r="C874" s="158">
        <v>0</v>
      </c>
      <c r="D874" s="308" t="e">
        <f t="shared" si="13"/>
        <v>#DIV/0!</v>
      </c>
    </row>
    <row r="875" spans="1:4" ht="15">
      <c r="A875" s="168" t="s">
        <v>818</v>
      </c>
      <c r="B875" s="311">
        <v>0</v>
      </c>
      <c r="C875" s="158">
        <v>0</v>
      </c>
      <c r="D875" s="308" t="e">
        <f t="shared" si="13"/>
        <v>#DIV/0!</v>
      </c>
    </row>
    <row r="876" spans="1:4" ht="15">
      <c r="A876" s="168" t="s">
        <v>819</v>
      </c>
      <c r="B876" s="311">
        <v>0</v>
      </c>
      <c r="C876" s="158">
        <v>199</v>
      </c>
      <c r="D876" s="308" t="e">
        <f t="shared" si="13"/>
        <v>#DIV/0!</v>
      </c>
    </row>
    <row r="877" spans="1:4" ht="15">
      <c r="A877" s="168" t="s">
        <v>820</v>
      </c>
      <c r="B877" s="311">
        <v>0</v>
      </c>
      <c r="C877" s="158">
        <v>0</v>
      </c>
      <c r="D877" s="308" t="e">
        <f t="shared" si="13"/>
        <v>#DIV/0!</v>
      </c>
    </row>
    <row r="878" spans="1:4" ht="15">
      <c r="A878" s="168" t="s">
        <v>821</v>
      </c>
      <c r="B878" s="311">
        <v>0</v>
      </c>
      <c r="C878" s="158">
        <v>0</v>
      </c>
      <c r="D878" s="308" t="e">
        <f t="shared" si="13"/>
        <v>#DIV/0!</v>
      </c>
    </row>
    <row r="879" spans="1:4" ht="15">
      <c r="A879" s="168" t="s">
        <v>822</v>
      </c>
      <c r="B879" s="311">
        <v>5619</v>
      </c>
      <c r="C879" s="158">
        <v>4512</v>
      </c>
      <c r="D879" s="308">
        <f t="shared" si="13"/>
        <v>0.802989855846236</v>
      </c>
    </row>
    <row r="880" spans="1:4" ht="15">
      <c r="A880" s="168" t="s">
        <v>823</v>
      </c>
      <c r="B880" s="311">
        <v>56454</v>
      </c>
      <c r="C880" s="117">
        <f>SUM(C881:C890)</f>
        <v>84577</v>
      </c>
      <c r="D880" s="308">
        <f t="shared" si="13"/>
        <v>1.4981577921847875</v>
      </c>
    </row>
    <row r="881" spans="1:4" ht="15">
      <c r="A881" s="168" t="s">
        <v>164</v>
      </c>
      <c r="B881" s="311">
        <v>404</v>
      </c>
      <c r="C881" s="158">
        <v>403</v>
      </c>
      <c r="D881" s="308">
        <f t="shared" si="13"/>
        <v>0.9975247524752475</v>
      </c>
    </row>
    <row r="882" spans="1:4" ht="15">
      <c r="A882" s="168" t="s">
        <v>165</v>
      </c>
      <c r="B882" s="311">
        <v>0</v>
      </c>
      <c r="C882" s="158">
        <v>0</v>
      </c>
      <c r="D882" s="308" t="e">
        <f t="shared" si="13"/>
        <v>#DIV/0!</v>
      </c>
    </row>
    <row r="883" spans="1:4" ht="15">
      <c r="A883" s="168" t="s">
        <v>166</v>
      </c>
      <c r="B883" s="311">
        <v>0</v>
      </c>
      <c r="C883" s="158">
        <v>0</v>
      </c>
      <c r="D883" s="308" t="e">
        <f t="shared" si="13"/>
        <v>#DIV/0!</v>
      </c>
    </row>
    <row r="884" spans="1:4" ht="15">
      <c r="A884" s="168" t="s">
        <v>824</v>
      </c>
      <c r="B884" s="311">
        <v>25200</v>
      </c>
      <c r="C884" s="158">
        <v>31258</v>
      </c>
      <c r="D884" s="308">
        <f t="shared" si="13"/>
        <v>1.2403968253968254</v>
      </c>
    </row>
    <row r="885" spans="1:4" ht="15">
      <c r="A885" s="168" t="s">
        <v>825</v>
      </c>
      <c r="B885" s="311">
        <v>12635</v>
      </c>
      <c r="C885" s="158">
        <v>11206</v>
      </c>
      <c r="D885" s="308">
        <f t="shared" si="13"/>
        <v>0.8869014641867827</v>
      </c>
    </row>
    <row r="886" spans="1:4" ht="15">
      <c r="A886" s="168" t="s">
        <v>826</v>
      </c>
      <c r="B886" s="311">
        <v>0</v>
      </c>
      <c r="C886" s="158">
        <v>0</v>
      </c>
      <c r="D886" s="308" t="e">
        <f t="shared" si="13"/>
        <v>#DIV/0!</v>
      </c>
    </row>
    <row r="887" spans="1:4" ht="15">
      <c r="A887" s="168" t="s">
        <v>827</v>
      </c>
      <c r="B887" s="311">
        <v>9983</v>
      </c>
      <c r="C887" s="158">
        <v>5800</v>
      </c>
      <c r="D887" s="308">
        <f t="shared" si="13"/>
        <v>0.5809876790543924</v>
      </c>
    </row>
    <row r="888" spans="1:4" ht="15">
      <c r="A888" s="168" t="s">
        <v>828</v>
      </c>
      <c r="B888" s="311">
        <v>0</v>
      </c>
      <c r="C888" s="158">
        <v>0</v>
      </c>
      <c r="D888" s="308" t="e">
        <f t="shared" si="13"/>
        <v>#DIV/0!</v>
      </c>
    </row>
    <row r="889" spans="1:4" ht="15">
      <c r="A889" s="168" t="s">
        <v>829</v>
      </c>
      <c r="B889" s="311">
        <v>0</v>
      </c>
      <c r="C889" s="158">
        <v>0</v>
      </c>
      <c r="D889" s="308" t="e">
        <f t="shared" si="13"/>
        <v>#DIV/0!</v>
      </c>
    </row>
    <row r="890" spans="1:4" ht="15">
      <c r="A890" s="168" t="s">
        <v>830</v>
      </c>
      <c r="B890" s="311">
        <v>8232</v>
      </c>
      <c r="C890" s="158">
        <v>35910</v>
      </c>
      <c r="D890" s="308">
        <f t="shared" si="13"/>
        <v>4.362244897959184</v>
      </c>
    </row>
    <row r="891" spans="1:4" ht="15">
      <c r="A891" s="168" t="s">
        <v>831</v>
      </c>
      <c r="B891" s="311">
        <v>7919</v>
      </c>
      <c r="C891" s="117">
        <f>SUM(C892:C897)</f>
        <v>6947</v>
      </c>
      <c r="D891" s="308">
        <f t="shared" si="13"/>
        <v>0.8772572294481626</v>
      </c>
    </row>
    <row r="892" spans="1:4" ht="15">
      <c r="A892" s="168" t="s">
        <v>832</v>
      </c>
      <c r="B892" s="311">
        <v>3000</v>
      </c>
      <c r="C892" s="158">
        <v>2020</v>
      </c>
      <c r="D892" s="308">
        <f t="shared" si="13"/>
        <v>0.6733333333333333</v>
      </c>
    </row>
    <row r="893" spans="1:4" ht="15">
      <c r="A893" s="168" t="s">
        <v>833</v>
      </c>
      <c r="B893" s="311">
        <v>0</v>
      </c>
      <c r="C893" s="158">
        <v>0</v>
      </c>
      <c r="D893" s="308" t="e">
        <f t="shared" si="13"/>
        <v>#DIV/0!</v>
      </c>
    </row>
    <row r="894" spans="1:4" ht="15">
      <c r="A894" s="168" t="s">
        <v>834</v>
      </c>
      <c r="B894" s="311">
        <v>4919</v>
      </c>
      <c r="C894" s="158">
        <v>4927</v>
      </c>
      <c r="D894" s="308">
        <f t="shared" si="13"/>
        <v>1.001626346818459</v>
      </c>
    </row>
    <row r="895" spans="1:4" ht="15">
      <c r="A895" s="168" t="s">
        <v>835</v>
      </c>
      <c r="B895" s="311">
        <v>0</v>
      </c>
      <c r="C895" s="158">
        <v>0</v>
      </c>
      <c r="D895" s="308" t="e">
        <f t="shared" si="13"/>
        <v>#DIV/0!</v>
      </c>
    </row>
    <row r="896" spans="1:4" ht="15">
      <c r="A896" s="168" t="s">
        <v>836</v>
      </c>
      <c r="B896" s="311">
        <v>0</v>
      </c>
      <c r="C896" s="158">
        <v>0</v>
      </c>
      <c r="D896" s="308" t="e">
        <f t="shared" si="13"/>
        <v>#DIV/0!</v>
      </c>
    </row>
    <row r="897" spans="1:4" ht="15">
      <c r="A897" s="168" t="s">
        <v>837</v>
      </c>
      <c r="B897" s="311">
        <v>0</v>
      </c>
      <c r="C897" s="158">
        <v>0</v>
      </c>
      <c r="D897" s="308" t="e">
        <f t="shared" si="13"/>
        <v>#DIV/0!</v>
      </c>
    </row>
    <row r="898" spans="1:4" ht="15">
      <c r="A898" s="168" t="s">
        <v>838</v>
      </c>
      <c r="B898" s="311">
        <v>0</v>
      </c>
      <c r="C898" s="117">
        <f>SUM(C899:C904)</f>
        <v>917</v>
      </c>
      <c r="D898" s="308" t="e">
        <f t="shared" si="13"/>
        <v>#DIV/0!</v>
      </c>
    </row>
    <row r="899" spans="1:4" ht="15">
      <c r="A899" s="168" t="s">
        <v>839</v>
      </c>
      <c r="B899" s="311">
        <v>0</v>
      </c>
      <c r="C899" s="158">
        <v>0</v>
      </c>
      <c r="D899" s="308" t="e">
        <f t="shared" si="13"/>
        <v>#DIV/0!</v>
      </c>
    </row>
    <row r="900" spans="1:4" ht="15">
      <c r="A900" s="168" t="s">
        <v>840</v>
      </c>
      <c r="B900" s="311">
        <v>0</v>
      </c>
      <c r="C900" s="158">
        <v>0</v>
      </c>
      <c r="D900" s="308" t="e">
        <f t="shared" si="13"/>
        <v>#DIV/0!</v>
      </c>
    </row>
    <row r="901" spans="1:4" ht="15">
      <c r="A901" s="168" t="s">
        <v>841</v>
      </c>
      <c r="B901" s="311">
        <v>0</v>
      </c>
      <c r="C901" s="158">
        <v>436</v>
      </c>
      <c r="D901" s="308" t="e">
        <f t="shared" si="13"/>
        <v>#DIV/0!</v>
      </c>
    </row>
    <row r="902" spans="1:4" ht="15">
      <c r="A902" s="168" t="s">
        <v>842</v>
      </c>
      <c r="B902" s="311">
        <v>0</v>
      </c>
      <c r="C902" s="158">
        <v>371</v>
      </c>
      <c r="D902" s="308" t="e">
        <f t="shared" si="13"/>
        <v>#DIV/0!</v>
      </c>
    </row>
    <row r="903" spans="1:4" ht="15">
      <c r="A903" s="168" t="s">
        <v>843</v>
      </c>
      <c r="B903" s="311">
        <v>0</v>
      </c>
      <c r="C903" s="158">
        <v>0</v>
      </c>
      <c r="D903" s="308" t="e">
        <f aca="true" t="shared" si="14" ref="D903:D966">C903/B903</f>
        <v>#DIV/0!</v>
      </c>
    </row>
    <row r="904" spans="1:4" ht="15">
      <c r="A904" s="168" t="s">
        <v>844</v>
      </c>
      <c r="B904" s="311">
        <v>0</v>
      </c>
      <c r="C904" s="158">
        <v>110</v>
      </c>
      <c r="D904" s="308" t="e">
        <f t="shared" si="14"/>
        <v>#DIV/0!</v>
      </c>
    </row>
    <row r="905" spans="1:4" ht="15">
      <c r="A905" s="168" t="s">
        <v>845</v>
      </c>
      <c r="B905" s="311">
        <v>0</v>
      </c>
      <c r="C905" s="117">
        <f>SUM(C906:C907)</f>
        <v>0</v>
      </c>
      <c r="D905" s="308" t="e">
        <f t="shared" si="14"/>
        <v>#DIV/0!</v>
      </c>
    </row>
    <row r="906" spans="1:4" ht="15">
      <c r="A906" s="168" t="s">
        <v>846</v>
      </c>
      <c r="B906" s="311">
        <v>0</v>
      </c>
      <c r="C906" s="117"/>
      <c r="D906" s="308" t="e">
        <f t="shared" si="14"/>
        <v>#DIV/0!</v>
      </c>
    </row>
    <row r="907" spans="1:4" ht="15">
      <c r="A907" s="168" t="s">
        <v>847</v>
      </c>
      <c r="B907" s="311">
        <v>0</v>
      </c>
      <c r="C907" s="117"/>
      <c r="D907" s="308" t="e">
        <f t="shared" si="14"/>
        <v>#DIV/0!</v>
      </c>
    </row>
    <row r="908" spans="1:4" ht="15">
      <c r="A908" s="168" t="s">
        <v>848</v>
      </c>
      <c r="B908" s="311">
        <v>700</v>
      </c>
      <c r="C908" s="117">
        <f>SUM(C909:C910)</f>
        <v>17895</v>
      </c>
      <c r="D908" s="308">
        <f t="shared" si="14"/>
        <v>25.564285714285713</v>
      </c>
    </row>
    <row r="909" spans="1:4" ht="15">
      <c r="A909" s="168" t="s">
        <v>849</v>
      </c>
      <c r="B909" s="311">
        <v>0</v>
      </c>
      <c r="C909" s="158">
        <v>0</v>
      </c>
      <c r="D909" s="308" t="e">
        <f t="shared" si="14"/>
        <v>#DIV/0!</v>
      </c>
    </row>
    <row r="910" spans="1:4" ht="15">
      <c r="A910" s="168" t="s">
        <v>850</v>
      </c>
      <c r="B910" s="311">
        <v>700</v>
      </c>
      <c r="C910" s="158">
        <v>17895</v>
      </c>
      <c r="D910" s="308">
        <f t="shared" si="14"/>
        <v>25.564285714285713</v>
      </c>
    </row>
    <row r="911" spans="1:4" ht="15">
      <c r="A911" s="313" t="s">
        <v>851</v>
      </c>
      <c r="B911" s="311">
        <v>11908</v>
      </c>
      <c r="C911" s="117">
        <f>SUM(C912:C974)/2</f>
        <v>45886</v>
      </c>
      <c r="D911" s="308">
        <f t="shared" si="14"/>
        <v>3.853375881760161</v>
      </c>
    </row>
    <row r="912" spans="1:4" ht="15">
      <c r="A912" s="168" t="s">
        <v>852</v>
      </c>
      <c r="B912" s="311">
        <v>11527</v>
      </c>
      <c r="C912" s="117">
        <f>SUM(C913:C934)</f>
        <v>45052</v>
      </c>
      <c r="D912" s="308">
        <f t="shared" si="14"/>
        <v>3.9083889997397416</v>
      </c>
    </row>
    <row r="913" spans="1:4" ht="15">
      <c r="A913" s="168" t="s">
        <v>164</v>
      </c>
      <c r="B913" s="311">
        <v>323</v>
      </c>
      <c r="C913" s="158">
        <v>234</v>
      </c>
      <c r="D913" s="308">
        <f t="shared" si="14"/>
        <v>0.7244582043343654</v>
      </c>
    </row>
    <row r="914" spans="1:4" ht="15">
      <c r="A914" s="168" t="s">
        <v>165</v>
      </c>
      <c r="B914" s="311">
        <v>0</v>
      </c>
      <c r="C914" s="158">
        <v>0</v>
      </c>
      <c r="D914" s="308" t="e">
        <f t="shared" si="14"/>
        <v>#DIV/0!</v>
      </c>
    </row>
    <row r="915" spans="1:4" ht="15">
      <c r="A915" s="168" t="s">
        <v>166</v>
      </c>
      <c r="B915" s="311">
        <v>0</v>
      </c>
      <c r="C915" s="158">
        <v>0</v>
      </c>
      <c r="D915" s="308" t="e">
        <f t="shared" si="14"/>
        <v>#DIV/0!</v>
      </c>
    </row>
    <row r="916" spans="1:4" ht="15">
      <c r="A916" s="168" t="s">
        <v>853</v>
      </c>
      <c r="B916" s="311">
        <v>6000</v>
      </c>
      <c r="C916" s="158">
        <v>32214</v>
      </c>
      <c r="D916" s="308">
        <f t="shared" si="14"/>
        <v>5.369</v>
      </c>
    </row>
    <row r="917" spans="1:4" ht="15">
      <c r="A917" s="168" t="s">
        <v>854</v>
      </c>
      <c r="B917" s="311">
        <v>4884</v>
      </c>
      <c r="C917" s="158">
        <v>9689</v>
      </c>
      <c r="D917" s="308">
        <f t="shared" si="14"/>
        <v>1.983824733824734</v>
      </c>
    </row>
    <row r="918" spans="1:4" ht="15">
      <c r="A918" s="168" t="s">
        <v>855</v>
      </c>
      <c r="B918" s="311">
        <v>0</v>
      </c>
      <c r="C918" s="158">
        <v>0</v>
      </c>
      <c r="D918" s="308" t="e">
        <f t="shared" si="14"/>
        <v>#DIV/0!</v>
      </c>
    </row>
    <row r="919" spans="1:4" ht="15">
      <c r="A919" s="168" t="s">
        <v>856</v>
      </c>
      <c r="B919" s="311">
        <v>0</v>
      </c>
      <c r="C919" s="158">
        <v>0</v>
      </c>
      <c r="D919" s="308" t="e">
        <f t="shared" si="14"/>
        <v>#DIV/0!</v>
      </c>
    </row>
    <row r="920" spans="1:4" ht="15">
      <c r="A920" s="168" t="s">
        <v>857</v>
      </c>
      <c r="B920" s="311">
        <v>0</v>
      </c>
      <c r="C920" s="158">
        <v>0</v>
      </c>
      <c r="D920" s="308" t="e">
        <f t="shared" si="14"/>
        <v>#DIV/0!</v>
      </c>
    </row>
    <row r="921" spans="1:4" ht="15">
      <c r="A921" s="168" t="s">
        <v>858</v>
      </c>
      <c r="B921" s="311">
        <v>0</v>
      </c>
      <c r="C921" s="158">
        <v>147</v>
      </c>
      <c r="D921" s="308" t="e">
        <f t="shared" si="14"/>
        <v>#DIV/0!</v>
      </c>
    </row>
    <row r="922" spans="1:4" ht="15">
      <c r="A922" s="168" t="s">
        <v>859</v>
      </c>
      <c r="B922" s="311">
        <v>0</v>
      </c>
      <c r="C922" s="158">
        <v>0</v>
      </c>
      <c r="D922" s="308" t="e">
        <f t="shared" si="14"/>
        <v>#DIV/0!</v>
      </c>
    </row>
    <row r="923" spans="1:4" ht="15">
      <c r="A923" s="168" t="s">
        <v>860</v>
      </c>
      <c r="B923" s="311">
        <v>0</v>
      </c>
      <c r="C923" s="158">
        <v>315</v>
      </c>
      <c r="D923" s="308" t="e">
        <f t="shared" si="14"/>
        <v>#DIV/0!</v>
      </c>
    </row>
    <row r="924" spans="1:4" ht="15">
      <c r="A924" s="168" t="s">
        <v>861</v>
      </c>
      <c r="B924" s="311">
        <v>0</v>
      </c>
      <c r="C924" s="158">
        <v>0</v>
      </c>
      <c r="D924" s="308" t="e">
        <f t="shared" si="14"/>
        <v>#DIV/0!</v>
      </c>
    </row>
    <row r="925" spans="1:4" ht="15">
      <c r="A925" s="168" t="s">
        <v>862</v>
      </c>
      <c r="B925" s="311">
        <v>0</v>
      </c>
      <c r="C925" s="158">
        <v>1</v>
      </c>
      <c r="D925" s="308" t="e">
        <f t="shared" si="14"/>
        <v>#DIV/0!</v>
      </c>
    </row>
    <row r="926" spans="1:4" ht="15">
      <c r="A926" s="168" t="s">
        <v>863</v>
      </c>
      <c r="B926" s="311">
        <v>0</v>
      </c>
      <c r="C926" s="158">
        <v>0</v>
      </c>
      <c r="D926" s="308" t="e">
        <f t="shared" si="14"/>
        <v>#DIV/0!</v>
      </c>
    </row>
    <row r="927" spans="1:4" ht="15">
      <c r="A927" s="168" t="s">
        <v>864</v>
      </c>
      <c r="B927" s="311">
        <v>0</v>
      </c>
      <c r="C927" s="158">
        <v>0</v>
      </c>
      <c r="D927" s="308" t="e">
        <f t="shared" si="14"/>
        <v>#DIV/0!</v>
      </c>
    </row>
    <row r="928" spans="1:4" ht="15">
      <c r="A928" s="168" t="s">
        <v>865</v>
      </c>
      <c r="B928" s="311">
        <v>0</v>
      </c>
      <c r="C928" s="158">
        <v>0</v>
      </c>
      <c r="D928" s="308" t="e">
        <f t="shared" si="14"/>
        <v>#DIV/0!</v>
      </c>
    </row>
    <row r="929" spans="1:4" ht="15">
      <c r="A929" s="168" t="s">
        <v>866</v>
      </c>
      <c r="B929" s="311">
        <v>0</v>
      </c>
      <c r="C929" s="158">
        <v>0</v>
      </c>
      <c r="D929" s="308" t="e">
        <f t="shared" si="14"/>
        <v>#DIV/0!</v>
      </c>
    </row>
    <row r="930" spans="1:4" ht="15">
      <c r="A930" s="168" t="s">
        <v>867</v>
      </c>
      <c r="B930" s="311">
        <v>0</v>
      </c>
      <c r="C930" s="158">
        <v>0</v>
      </c>
      <c r="D930" s="308" t="e">
        <f t="shared" si="14"/>
        <v>#DIV/0!</v>
      </c>
    </row>
    <row r="931" spans="1:4" ht="15">
      <c r="A931" s="168" t="s">
        <v>868</v>
      </c>
      <c r="B931" s="311">
        <v>0</v>
      </c>
      <c r="C931" s="158">
        <v>71</v>
      </c>
      <c r="D931" s="308" t="e">
        <f t="shared" si="14"/>
        <v>#DIV/0!</v>
      </c>
    </row>
    <row r="932" spans="1:4" ht="15">
      <c r="A932" s="168" t="s">
        <v>869</v>
      </c>
      <c r="B932" s="311">
        <v>0</v>
      </c>
      <c r="C932" s="158">
        <v>0</v>
      </c>
      <c r="D932" s="308" t="e">
        <f t="shared" si="14"/>
        <v>#DIV/0!</v>
      </c>
    </row>
    <row r="933" spans="1:4" ht="15">
      <c r="A933" s="168" t="s">
        <v>870</v>
      </c>
      <c r="B933" s="311">
        <v>320</v>
      </c>
      <c r="C933" s="158">
        <v>301</v>
      </c>
      <c r="D933" s="308">
        <f t="shared" si="14"/>
        <v>0.940625</v>
      </c>
    </row>
    <row r="934" spans="1:4" ht="15">
      <c r="A934" s="168" t="s">
        <v>871</v>
      </c>
      <c r="B934" s="311">
        <v>0</v>
      </c>
      <c r="C934" s="158">
        <v>2080</v>
      </c>
      <c r="D934" s="308" t="e">
        <f t="shared" si="14"/>
        <v>#DIV/0!</v>
      </c>
    </row>
    <row r="935" spans="1:4" ht="15">
      <c r="A935" s="168" t="s">
        <v>872</v>
      </c>
      <c r="B935" s="311">
        <v>0</v>
      </c>
      <c r="C935" s="117">
        <f>SUM(C936:C944)</f>
        <v>0</v>
      </c>
      <c r="D935" s="308" t="e">
        <f t="shared" si="14"/>
        <v>#DIV/0!</v>
      </c>
    </row>
    <row r="936" spans="1:4" ht="15">
      <c r="A936" s="168" t="s">
        <v>164</v>
      </c>
      <c r="B936" s="311">
        <v>0</v>
      </c>
      <c r="C936" s="117"/>
      <c r="D936" s="308" t="e">
        <f t="shared" si="14"/>
        <v>#DIV/0!</v>
      </c>
    </row>
    <row r="937" spans="1:4" ht="15">
      <c r="A937" s="168" t="s">
        <v>165</v>
      </c>
      <c r="B937" s="311">
        <v>0</v>
      </c>
      <c r="C937" s="117"/>
      <c r="D937" s="308" t="e">
        <f t="shared" si="14"/>
        <v>#DIV/0!</v>
      </c>
    </row>
    <row r="938" spans="1:4" ht="15">
      <c r="A938" s="168" t="s">
        <v>166</v>
      </c>
      <c r="B938" s="311">
        <v>0</v>
      </c>
      <c r="C938" s="117"/>
      <c r="D938" s="308" t="e">
        <f t="shared" si="14"/>
        <v>#DIV/0!</v>
      </c>
    </row>
    <row r="939" spans="1:4" ht="15">
      <c r="A939" s="168" t="s">
        <v>873</v>
      </c>
      <c r="B939" s="311">
        <v>0</v>
      </c>
      <c r="C939" s="117"/>
      <c r="D939" s="308" t="e">
        <f t="shared" si="14"/>
        <v>#DIV/0!</v>
      </c>
    </row>
    <row r="940" spans="1:4" ht="15">
      <c r="A940" s="168" t="s">
        <v>874</v>
      </c>
      <c r="B940" s="311">
        <v>0</v>
      </c>
      <c r="C940" s="117"/>
      <c r="D940" s="308" t="e">
        <f t="shared" si="14"/>
        <v>#DIV/0!</v>
      </c>
    </row>
    <row r="941" spans="1:4" ht="15">
      <c r="A941" s="168" t="s">
        <v>875</v>
      </c>
      <c r="B941" s="311">
        <v>0</v>
      </c>
      <c r="C941" s="117"/>
      <c r="D941" s="308" t="e">
        <f t="shared" si="14"/>
        <v>#DIV/0!</v>
      </c>
    </row>
    <row r="942" spans="1:4" ht="15">
      <c r="A942" s="168" t="s">
        <v>876</v>
      </c>
      <c r="B942" s="311">
        <v>0</v>
      </c>
      <c r="C942" s="117"/>
      <c r="D942" s="308" t="e">
        <f t="shared" si="14"/>
        <v>#DIV/0!</v>
      </c>
    </row>
    <row r="943" spans="1:4" ht="15">
      <c r="A943" s="168" t="s">
        <v>877</v>
      </c>
      <c r="B943" s="311">
        <v>0</v>
      </c>
      <c r="C943" s="117"/>
      <c r="D943" s="308" t="e">
        <f t="shared" si="14"/>
        <v>#DIV/0!</v>
      </c>
    </row>
    <row r="944" spans="1:4" ht="15">
      <c r="A944" s="168" t="s">
        <v>878</v>
      </c>
      <c r="B944" s="311">
        <v>0</v>
      </c>
      <c r="C944" s="117"/>
      <c r="D944" s="308" t="e">
        <f t="shared" si="14"/>
        <v>#DIV/0!</v>
      </c>
    </row>
    <row r="945" spans="1:4" ht="15">
      <c r="A945" s="168" t="s">
        <v>879</v>
      </c>
      <c r="B945" s="311">
        <v>0</v>
      </c>
      <c r="C945" s="117">
        <f>SUM(C946:C954)</f>
        <v>0</v>
      </c>
      <c r="D945" s="308" t="e">
        <f t="shared" si="14"/>
        <v>#DIV/0!</v>
      </c>
    </row>
    <row r="946" spans="1:4" ht="15">
      <c r="A946" s="168" t="s">
        <v>164</v>
      </c>
      <c r="B946" s="311">
        <v>0</v>
      </c>
      <c r="C946" s="117"/>
      <c r="D946" s="308" t="e">
        <f t="shared" si="14"/>
        <v>#DIV/0!</v>
      </c>
    </row>
    <row r="947" spans="1:4" ht="15">
      <c r="A947" s="168" t="s">
        <v>165</v>
      </c>
      <c r="B947" s="311">
        <v>0</v>
      </c>
      <c r="C947" s="117"/>
      <c r="D947" s="308" t="e">
        <f t="shared" si="14"/>
        <v>#DIV/0!</v>
      </c>
    </row>
    <row r="948" spans="1:4" ht="15">
      <c r="A948" s="168" t="s">
        <v>166</v>
      </c>
      <c r="B948" s="311">
        <v>0</v>
      </c>
      <c r="C948" s="117"/>
      <c r="D948" s="308" t="e">
        <f t="shared" si="14"/>
        <v>#DIV/0!</v>
      </c>
    </row>
    <row r="949" spans="1:4" ht="15">
      <c r="A949" s="168" t="s">
        <v>880</v>
      </c>
      <c r="B949" s="311">
        <v>0</v>
      </c>
      <c r="C949" s="117"/>
      <c r="D949" s="308" t="e">
        <f t="shared" si="14"/>
        <v>#DIV/0!</v>
      </c>
    </row>
    <row r="950" spans="1:4" ht="15">
      <c r="A950" s="168" t="s">
        <v>881</v>
      </c>
      <c r="B950" s="311">
        <v>0</v>
      </c>
      <c r="C950" s="117"/>
      <c r="D950" s="308" t="e">
        <f t="shared" si="14"/>
        <v>#DIV/0!</v>
      </c>
    </row>
    <row r="951" spans="1:4" ht="15">
      <c r="A951" s="168" t="s">
        <v>882</v>
      </c>
      <c r="B951" s="311">
        <v>0</v>
      </c>
      <c r="C951" s="117"/>
      <c r="D951" s="308" t="e">
        <f t="shared" si="14"/>
        <v>#DIV/0!</v>
      </c>
    </row>
    <row r="952" spans="1:4" ht="15">
      <c r="A952" s="168" t="s">
        <v>883</v>
      </c>
      <c r="B952" s="311">
        <v>0</v>
      </c>
      <c r="C952" s="117"/>
      <c r="D952" s="308" t="e">
        <f t="shared" si="14"/>
        <v>#DIV/0!</v>
      </c>
    </row>
    <row r="953" spans="1:4" ht="15">
      <c r="A953" s="168" t="s">
        <v>884</v>
      </c>
      <c r="B953" s="311">
        <v>0</v>
      </c>
      <c r="C953" s="117"/>
      <c r="D953" s="308" t="e">
        <f t="shared" si="14"/>
        <v>#DIV/0!</v>
      </c>
    </row>
    <row r="954" spans="1:4" ht="15">
      <c r="A954" s="168" t="s">
        <v>885</v>
      </c>
      <c r="B954" s="311">
        <v>0</v>
      </c>
      <c r="C954" s="117"/>
      <c r="D954" s="308" t="e">
        <f t="shared" si="14"/>
        <v>#DIV/0!</v>
      </c>
    </row>
    <row r="955" spans="1:4" ht="15">
      <c r="A955" s="168" t="s">
        <v>886</v>
      </c>
      <c r="B955" s="311">
        <v>380</v>
      </c>
      <c r="C955" s="117">
        <f>SUM(C956:C959)</f>
        <v>334</v>
      </c>
      <c r="D955" s="308">
        <f t="shared" si="14"/>
        <v>0.8789473684210526</v>
      </c>
    </row>
    <row r="956" spans="1:4" ht="15">
      <c r="A956" s="168" t="s">
        <v>887</v>
      </c>
      <c r="B956" s="311">
        <v>0</v>
      </c>
      <c r="C956" s="158">
        <v>4</v>
      </c>
      <c r="D956" s="308" t="e">
        <f t="shared" si="14"/>
        <v>#DIV/0!</v>
      </c>
    </row>
    <row r="957" spans="1:4" ht="15">
      <c r="A957" s="168" t="s">
        <v>888</v>
      </c>
      <c r="B957" s="311">
        <v>0</v>
      </c>
      <c r="C957" s="158">
        <v>201</v>
      </c>
      <c r="D957" s="308" t="e">
        <f t="shared" si="14"/>
        <v>#DIV/0!</v>
      </c>
    </row>
    <row r="958" spans="1:4" ht="15">
      <c r="A958" s="168" t="s">
        <v>889</v>
      </c>
      <c r="B958" s="311">
        <v>380</v>
      </c>
      <c r="C958" s="158">
        <v>129</v>
      </c>
      <c r="D958" s="308">
        <f t="shared" si="14"/>
        <v>0.3394736842105263</v>
      </c>
    </row>
    <row r="959" spans="1:4" ht="15">
      <c r="A959" s="168" t="s">
        <v>890</v>
      </c>
      <c r="B959" s="311">
        <v>0</v>
      </c>
      <c r="C959" s="158">
        <v>0</v>
      </c>
      <c r="D959" s="308" t="e">
        <f t="shared" si="14"/>
        <v>#DIV/0!</v>
      </c>
    </row>
    <row r="960" spans="1:4" ht="15">
      <c r="A960" s="168" t="s">
        <v>891</v>
      </c>
      <c r="B960" s="311">
        <v>1</v>
      </c>
      <c r="C960" s="117">
        <f>SUM(C961:C966)</f>
        <v>1</v>
      </c>
      <c r="D960" s="308">
        <f t="shared" si="14"/>
        <v>1</v>
      </c>
    </row>
    <row r="961" spans="1:4" ht="15">
      <c r="A961" s="168" t="s">
        <v>164</v>
      </c>
      <c r="B961" s="311">
        <v>0</v>
      </c>
      <c r="C961" s="158">
        <v>0</v>
      </c>
      <c r="D961" s="308" t="e">
        <f t="shared" si="14"/>
        <v>#DIV/0!</v>
      </c>
    </row>
    <row r="962" spans="1:4" ht="15">
      <c r="A962" s="168" t="s">
        <v>165</v>
      </c>
      <c r="B962" s="311">
        <v>0</v>
      </c>
      <c r="C962" s="158">
        <v>0</v>
      </c>
      <c r="D962" s="308" t="e">
        <f t="shared" si="14"/>
        <v>#DIV/0!</v>
      </c>
    </row>
    <row r="963" spans="1:4" ht="15">
      <c r="A963" s="168" t="s">
        <v>166</v>
      </c>
      <c r="B963" s="311">
        <v>0</v>
      </c>
      <c r="C963" s="158">
        <v>0</v>
      </c>
      <c r="D963" s="308" t="e">
        <f t="shared" si="14"/>
        <v>#DIV/0!</v>
      </c>
    </row>
    <row r="964" spans="1:4" ht="15">
      <c r="A964" s="168" t="s">
        <v>877</v>
      </c>
      <c r="B964" s="311">
        <v>1</v>
      </c>
      <c r="C964" s="158">
        <v>1</v>
      </c>
      <c r="D964" s="308">
        <f t="shared" si="14"/>
        <v>1</v>
      </c>
    </row>
    <row r="965" spans="1:4" ht="15">
      <c r="A965" s="168" t="s">
        <v>892</v>
      </c>
      <c r="B965" s="311">
        <v>0</v>
      </c>
      <c r="C965" s="158">
        <v>0</v>
      </c>
      <c r="D965" s="308" t="e">
        <f t="shared" si="14"/>
        <v>#DIV/0!</v>
      </c>
    </row>
    <row r="966" spans="1:4" ht="15">
      <c r="A966" s="168" t="s">
        <v>893</v>
      </c>
      <c r="B966" s="311">
        <v>0</v>
      </c>
      <c r="C966" s="158">
        <v>0</v>
      </c>
      <c r="D966" s="308" t="e">
        <f t="shared" si="14"/>
        <v>#DIV/0!</v>
      </c>
    </row>
    <row r="967" spans="1:4" ht="15">
      <c r="A967" s="168" t="s">
        <v>894</v>
      </c>
      <c r="B967" s="311">
        <v>0</v>
      </c>
      <c r="C967" s="117">
        <f>SUM(C968:C971)</f>
        <v>499</v>
      </c>
      <c r="D967" s="308" t="e">
        <f aca="true" t="shared" si="15" ref="D967:D1030">C967/B967</f>
        <v>#DIV/0!</v>
      </c>
    </row>
    <row r="968" spans="1:4" ht="15">
      <c r="A968" s="168" t="s">
        <v>895</v>
      </c>
      <c r="B968" s="311">
        <v>0</v>
      </c>
      <c r="C968" s="158">
        <v>499</v>
      </c>
      <c r="D968" s="308" t="e">
        <f t="shared" si="15"/>
        <v>#DIV/0!</v>
      </c>
    </row>
    <row r="969" spans="1:4" ht="15">
      <c r="A969" s="168" t="s">
        <v>896</v>
      </c>
      <c r="B969" s="311">
        <v>0</v>
      </c>
      <c r="C969" s="158">
        <v>0</v>
      </c>
      <c r="D969" s="308" t="e">
        <f t="shared" si="15"/>
        <v>#DIV/0!</v>
      </c>
    </row>
    <row r="970" spans="1:4" ht="15">
      <c r="A970" s="168" t="s">
        <v>897</v>
      </c>
      <c r="B970" s="311">
        <v>0</v>
      </c>
      <c r="C970" s="158">
        <v>0</v>
      </c>
      <c r="D970" s="308" t="e">
        <f t="shared" si="15"/>
        <v>#DIV/0!</v>
      </c>
    </row>
    <row r="971" spans="1:4" ht="15">
      <c r="A971" s="168" t="s">
        <v>898</v>
      </c>
      <c r="B971" s="311">
        <v>0</v>
      </c>
      <c r="C971" s="158">
        <v>0</v>
      </c>
      <c r="D971" s="308" t="e">
        <f t="shared" si="15"/>
        <v>#DIV/0!</v>
      </c>
    </row>
    <row r="972" spans="1:4" ht="15">
      <c r="A972" s="168" t="s">
        <v>899</v>
      </c>
      <c r="B972" s="311">
        <v>0</v>
      </c>
      <c r="C972" s="117">
        <f>SUM(C973:C974)</f>
        <v>0</v>
      </c>
      <c r="D972" s="308" t="e">
        <f t="shared" si="15"/>
        <v>#DIV/0!</v>
      </c>
    </row>
    <row r="973" spans="1:4" ht="15">
      <c r="A973" s="168" t="s">
        <v>900</v>
      </c>
      <c r="B973" s="311">
        <v>0</v>
      </c>
      <c r="C973" s="117"/>
      <c r="D973" s="308" t="e">
        <f t="shared" si="15"/>
        <v>#DIV/0!</v>
      </c>
    </row>
    <row r="974" spans="1:4" ht="15">
      <c r="A974" s="168" t="s">
        <v>901</v>
      </c>
      <c r="B974" s="311">
        <v>0</v>
      </c>
      <c r="C974" s="117"/>
      <c r="D974" s="308" t="e">
        <f t="shared" si="15"/>
        <v>#DIV/0!</v>
      </c>
    </row>
    <row r="975" spans="1:4" ht="15">
      <c r="A975" s="168" t="s">
        <v>902</v>
      </c>
      <c r="B975" s="311">
        <v>0</v>
      </c>
      <c r="C975" s="117">
        <f>SUM(C976:C1040)/2</f>
        <v>328</v>
      </c>
      <c r="D975" s="308" t="e">
        <f t="shared" si="15"/>
        <v>#DIV/0!</v>
      </c>
    </row>
    <row r="976" spans="1:4" ht="15">
      <c r="A976" s="168" t="s">
        <v>903</v>
      </c>
      <c r="B976" s="311">
        <v>0</v>
      </c>
      <c r="C976" s="117">
        <f>SUM(C977:C985)</f>
        <v>0</v>
      </c>
      <c r="D976" s="308" t="e">
        <f t="shared" si="15"/>
        <v>#DIV/0!</v>
      </c>
    </row>
    <row r="977" spans="1:4" ht="15">
      <c r="A977" s="168" t="s">
        <v>164</v>
      </c>
      <c r="B977" s="311">
        <v>0</v>
      </c>
      <c r="C977" s="117"/>
      <c r="D977" s="308" t="e">
        <f t="shared" si="15"/>
        <v>#DIV/0!</v>
      </c>
    </row>
    <row r="978" spans="1:4" ht="15">
      <c r="A978" s="168" t="s">
        <v>165</v>
      </c>
      <c r="B978" s="311">
        <v>0</v>
      </c>
      <c r="C978" s="117"/>
      <c r="D978" s="308" t="e">
        <f t="shared" si="15"/>
        <v>#DIV/0!</v>
      </c>
    </row>
    <row r="979" spans="1:4" ht="15">
      <c r="A979" s="168" t="s">
        <v>166</v>
      </c>
      <c r="B979" s="311">
        <v>0</v>
      </c>
      <c r="C979" s="117"/>
      <c r="D979" s="308" t="e">
        <f t="shared" si="15"/>
        <v>#DIV/0!</v>
      </c>
    </row>
    <row r="980" spans="1:4" ht="15">
      <c r="A980" s="168" t="s">
        <v>904</v>
      </c>
      <c r="B980" s="311">
        <v>0</v>
      </c>
      <c r="C980" s="117"/>
      <c r="D980" s="308" t="e">
        <f t="shared" si="15"/>
        <v>#DIV/0!</v>
      </c>
    </row>
    <row r="981" spans="1:4" ht="15">
      <c r="A981" s="168" t="s">
        <v>905</v>
      </c>
      <c r="B981" s="311">
        <v>0</v>
      </c>
      <c r="C981" s="117"/>
      <c r="D981" s="308" t="e">
        <f t="shared" si="15"/>
        <v>#DIV/0!</v>
      </c>
    </row>
    <row r="982" spans="1:4" ht="15">
      <c r="A982" s="168" t="s">
        <v>906</v>
      </c>
      <c r="B982" s="311">
        <v>0</v>
      </c>
      <c r="C982" s="117"/>
      <c r="D982" s="308" t="e">
        <f t="shared" si="15"/>
        <v>#DIV/0!</v>
      </c>
    </row>
    <row r="983" spans="1:4" ht="15">
      <c r="A983" s="168" t="s">
        <v>907</v>
      </c>
      <c r="B983" s="311">
        <v>0</v>
      </c>
      <c r="C983" s="117"/>
      <c r="D983" s="308" t="e">
        <f t="shared" si="15"/>
        <v>#DIV/0!</v>
      </c>
    </row>
    <row r="984" spans="1:4" ht="15">
      <c r="A984" s="168" t="s">
        <v>908</v>
      </c>
      <c r="B984" s="311">
        <v>0</v>
      </c>
      <c r="C984" s="117"/>
      <c r="D984" s="308" t="e">
        <f t="shared" si="15"/>
        <v>#DIV/0!</v>
      </c>
    </row>
    <row r="985" spans="1:4" ht="15">
      <c r="A985" s="168" t="s">
        <v>909</v>
      </c>
      <c r="B985" s="311">
        <v>0</v>
      </c>
      <c r="C985" s="117"/>
      <c r="D985" s="308" t="e">
        <f t="shared" si="15"/>
        <v>#DIV/0!</v>
      </c>
    </row>
    <row r="986" spans="1:4" ht="15">
      <c r="A986" s="168" t="s">
        <v>910</v>
      </c>
      <c r="B986" s="311">
        <v>0</v>
      </c>
      <c r="C986" s="117">
        <f>SUM(C987:C1001)</f>
        <v>100</v>
      </c>
      <c r="D986" s="308" t="e">
        <f t="shared" si="15"/>
        <v>#DIV/0!</v>
      </c>
    </row>
    <row r="987" spans="1:4" ht="15">
      <c r="A987" s="168" t="s">
        <v>164</v>
      </c>
      <c r="B987" s="311">
        <v>0</v>
      </c>
      <c r="C987" s="117"/>
      <c r="D987" s="308" t="e">
        <f t="shared" si="15"/>
        <v>#DIV/0!</v>
      </c>
    </row>
    <row r="988" spans="1:4" ht="15">
      <c r="A988" s="168" t="s">
        <v>165</v>
      </c>
      <c r="B988" s="311">
        <v>0</v>
      </c>
      <c r="C988" s="117"/>
      <c r="D988" s="308" t="e">
        <f t="shared" si="15"/>
        <v>#DIV/0!</v>
      </c>
    </row>
    <row r="989" spans="1:4" ht="15">
      <c r="A989" s="168" t="s">
        <v>166</v>
      </c>
      <c r="B989" s="311">
        <v>0</v>
      </c>
      <c r="C989" s="117"/>
      <c r="D989" s="308" t="e">
        <f t="shared" si="15"/>
        <v>#DIV/0!</v>
      </c>
    </row>
    <row r="990" spans="1:4" ht="15">
      <c r="A990" s="168" t="s">
        <v>911</v>
      </c>
      <c r="B990" s="311">
        <v>0</v>
      </c>
      <c r="C990" s="117"/>
      <c r="D990" s="308" t="e">
        <f t="shared" si="15"/>
        <v>#DIV/0!</v>
      </c>
    </row>
    <row r="991" spans="1:4" ht="15">
      <c r="A991" s="168" t="s">
        <v>912</v>
      </c>
      <c r="B991" s="311">
        <v>0</v>
      </c>
      <c r="C991" s="117"/>
      <c r="D991" s="308" t="e">
        <f t="shared" si="15"/>
        <v>#DIV/0!</v>
      </c>
    </row>
    <row r="992" spans="1:4" ht="15">
      <c r="A992" s="168" t="s">
        <v>913</v>
      </c>
      <c r="B992" s="311">
        <v>0</v>
      </c>
      <c r="C992" s="117"/>
      <c r="D992" s="308" t="e">
        <f t="shared" si="15"/>
        <v>#DIV/0!</v>
      </c>
    </row>
    <row r="993" spans="1:4" ht="15">
      <c r="A993" s="168" t="s">
        <v>914</v>
      </c>
      <c r="B993" s="311">
        <v>0</v>
      </c>
      <c r="C993" s="117"/>
      <c r="D993" s="308" t="e">
        <f t="shared" si="15"/>
        <v>#DIV/0!</v>
      </c>
    </row>
    <row r="994" spans="1:4" ht="15">
      <c r="A994" s="168" t="s">
        <v>915</v>
      </c>
      <c r="B994" s="311">
        <v>0</v>
      </c>
      <c r="C994" s="117"/>
      <c r="D994" s="308" t="e">
        <f t="shared" si="15"/>
        <v>#DIV/0!</v>
      </c>
    </row>
    <row r="995" spans="1:4" ht="15">
      <c r="A995" s="168" t="s">
        <v>916</v>
      </c>
      <c r="B995" s="311">
        <v>0</v>
      </c>
      <c r="C995" s="117"/>
      <c r="D995" s="308" t="e">
        <f t="shared" si="15"/>
        <v>#DIV/0!</v>
      </c>
    </row>
    <row r="996" spans="1:4" ht="15">
      <c r="A996" s="168" t="s">
        <v>917</v>
      </c>
      <c r="B996" s="311">
        <v>0</v>
      </c>
      <c r="C996" s="117"/>
      <c r="D996" s="308" t="e">
        <f t="shared" si="15"/>
        <v>#DIV/0!</v>
      </c>
    </row>
    <row r="997" spans="1:4" ht="15">
      <c r="A997" s="168" t="s">
        <v>918</v>
      </c>
      <c r="B997" s="311">
        <v>0</v>
      </c>
      <c r="C997" s="117"/>
      <c r="D997" s="308" t="e">
        <f t="shared" si="15"/>
        <v>#DIV/0!</v>
      </c>
    </row>
    <row r="998" spans="1:4" ht="15">
      <c r="A998" s="168" t="s">
        <v>919</v>
      </c>
      <c r="B998" s="311">
        <v>0</v>
      </c>
      <c r="C998" s="117"/>
      <c r="D998" s="308" t="e">
        <f t="shared" si="15"/>
        <v>#DIV/0!</v>
      </c>
    </row>
    <row r="999" spans="1:4" ht="15">
      <c r="A999" s="168" t="s">
        <v>920</v>
      </c>
      <c r="B999" s="311">
        <v>0</v>
      </c>
      <c r="C999" s="117"/>
      <c r="D999" s="308" t="e">
        <f t="shared" si="15"/>
        <v>#DIV/0!</v>
      </c>
    </row>
    <row r="1000" spans="1:4" ht="15">
      <c r="A1000" s="168" t="s">
        <v>921</v>
      </c>
      <c r="B1000" s="311">
        <v>0</v>
      </c>
      <c r="C1000" s="117"/>
      <c r="D1000" s="308" t="e">
        <f t="shared" si="15"/>
        <v>#DIV/0!</v>
      </c>
    </row>
    <row r="1001" spans="1:4" ht="15">
      <c r="A1001" s="168" t="s">
        <v>922</v>
      </c>
      <c r="B1001" s="311">
        <v>0</v>
      </c>
      <c r="C1001" s="158">
        <v>100</v>
      </c>
      <c r="D1001" s="308" t="e">
        <f t="shared" si="15"/>
        <v>#DIV/0!</v>
      </c>
    </row>
    <row r="1002" spans="1:4" ht="15">
      <c r="A1002" s="168" t="s">
        <v>923</v>
      </c>
      <c r="B1002" s="311">
        <v>0</v>
      </c>
      <c r="C1002" s="117">
        <f>SUM(C1003:C1006)</f>
        <v>0</v>
      </c>
      <c r="D1002" s="308" t="e">
        <f t="shared" si="15"/>
        <v>#DIV/0!</v>
      </c>
    </row>
    <row r="1003" spans="1:4" ht="15">
      <c r="A1003" s="168" t="s">
        <v>164</v>
      </c>
      <c r="B1003" s="311">
        <v>0</v>
      </c>
      <c r="C1003" s="117"/>
      <c r="D1003" s="308" t="e">
        <f t="shared" si="15"/>
        <v>#DIV/0!</v>
      </c>
    </row>
    <row r="1004" spans="1:4" ht="15">
      <c r="A1004" s="168" t="s">
        <v>165</v>
      </c>
      <c r="B1004" s="311">
        <v>0</v>
      </c>
      <c r="C1004" s="117"/>
      <c r="D1004" s="308" t="e">
        <f t="shared" si="15"/>
        <v>#DIV/0!</v>
      </c>
    </row>
    <row r="1005" spans="1:4" ht="15">
      <c r="A1005" s="168" t="s">
        <v>166</v>
      </c>
      <c r="B1005" s="311">
        <v>0</v>
      </c>
      <c r="C1005" s="117"/>
      <c r="D1005" s="308" t="e">
        <f t="shared" si="15"/>
        <v>#DIV/0!</v>
      </c>
    </row>
    <row r="1006" spans="1:4" ht="15">
      <c r="A1006" s="168" t="s">
        <v>924</v>
      </c>
      <c r="B1006" s="311">
        <v>0</v>
      </c>
      <c r="C1006" s="117"/>
      <c r="D1006" s="308" t="e">
        <f t="shared" si="15"/>
        <v>#DIV/0!</v>
      </c>
    </row>
    <row r="1007" spans="1:4" ht="15">
      <c r="A1007" s="168" t="s">
        <v>925</v>
      </c>
      <c r="B1007" s="311">
        <v>0</v>
      </c>
      <c r="C1007" s="117">
        <f>SUM(C1008:C1020)</f>
        <v>80</v>
      </c>
      <c r="D1007" s="308" t="e">
        <f t="shared" si="15"/>
        <v>#DIV/0!</v>
      </c>
    </row>
    <row r="1008" spans="1:4" ht="15">
      <c r="A1008" s="168" t="s">
        <v>164</v>
      </c>
      <c r="B1008" s="311">
        <v>0</v>
      </c>
      <c r="C1008" s="158">
        <v>0</v>
      </c>
      <c r="D1008" s="308" t="e">
        <f t="shared" si="15"/>
        <v>#DIV/0!</v>
      </c>
    </row>
    <row r="1009" spans="1:4" ht="15">
      <c r="A1009" s="168" t="s">
        <v>165</v>
      </c>
      <c r="B1009" s="311">
        <v>0</v>
      </c>
      <c r="C1009" s="158">
        <v>50</v>
      </c>
      <c r="D1009" s="308" t="e">
        <f t="shared" si="15"/>
        <v>#DIV/0!</v>
      </c>
    </row>
    <row r="1010" spans="1:4" ht="15">
      <c r="A1010" s="168" t="s">
        <v>166</v>
      </c>
      <c r="B1010" s="311">
        <v>0</v>
      </c>
      <c r="C1010" s="158">
        <v>0</v>
      </c>
      <c r="D1010" s="308" t="e">
        <f t="shared" si="15"/>
        <v>#DIV/0!</v>
      </c>
    </row>
    <row r="1011" spans="1:4" ht="15">
      <c r="A1011" s="168" t="s">
        <v>926</v>
      </c>
      <c r="B1011" s="311">
        <v>0</v>
      </c>
      <c r="C1011" s="158">
        <v>0</v>
      </c>
      <c r="D1011" s="308" t="e">
        <f t="shared" si="15"/>
        <v>#DIV/0!</v>
      </c>
    </row>
    <row r="1012" spans="1:4" ht="15">
      <c r="A1012" s="168" t="s">
        <v>927</v>
      </c>
      <c r="B1012" s="311">
        <v>0</v>
      </c>
      <c r="C1012" s="158">
        <v>0</v>
      </c>
      <c r="D1012" s="308" t="e">
        <f t="shared" si="15"/>
        <v>#DIV/0!</v>
      </c>
    </row>
    <row r="1013" spans="1:4" ht="15">
      <c r="A1013" s="168" t="s">
        <v>928</v>
      </c>
      <c r="B1013" s="311">
        <v>0</v>
      </c>
      <c r="C1013" s="158">
        <v>0</v>
      </c>
      <c r="D1013" s="308" t="e">
        <f t="shared" si="15"/>
        <v>#DIV/0!</v>
      </c>
    </row>
    <row r="1014" spans="1:4" ht="15">
      <c r="A1014" s="168" t="s">
        <v>929</v>
      </c>
      <c r="B1014" s="311">
        <v>0</v>
      </c>
      <c r="C1014" s="158">
        <v>0</v>
      </c>
      <c r="D1014" s="308" t="e">
        <f t="shared" si="15"/>
        <v>#DIV/0!</v>
      </c>
    </row>
    <row r="1015" spans="1:4" ht="15">
      <c r="A1015" s="168" t="s">
        <v>930</v>
      </c>
      <c r="B1015" s="311">
        <v>0</v>
      </c>
      <c r="C1015" s="158">
        <v>0</v>
      </c>
      <c r="D1015" s="308" t="e">
        <f t="shared" si="15"/>
        <v>#DIV/0!</v>
      </c>
    </row>
    <row r="1016" spans="1:4" ht="15">
      <c r="A1016" s="168" t="s">
        <v>931</v>
      </c>
      <c r="B1016" s="311">
        <v>0</v>
      </c>
      <c r="C1016" s="158"/>
      <c r="D1016" s="308" t="e">
        <f t="shared" si="15"/>
        <v>#DIV/0!</v>
      </c>
    </row>
    <row r="1017" spans="1:4" ht="15">
      <c r="A1017" s="168" t="s">
        <v>932</v>
      </c>
      <c r="B1017" s="311">
        <v>0</v>
      </c>
      <c r="C1017" s="158"/>
      <c r="D1017" s="308" t="e">
        <f t="shared" si="15"/>
        <v>#DIV/0!</v>
      </c>
    </row>
    <row r="1018" spans="1:4" ht="15">
      <c r="A1018" s="168" t="s">
        <v>877</v>
      </c>
      <c r="B1018" s="311">
        <v>0</v>
      </c>
      <c r="C1018" s="158"/>
      <c r="D1018" s="308" t="e">
        <f t="shared" si="15"/>
        <v>#DIV/0!</v>
      </c>
    </row>
    <row r="1019" spans="1:4" ht="15">
      <c r="A1019" s="168" t="s">
        <v>933</v>
      </c>
      <c r="B1019" s="311">
        <v>0</v>
      </c>
      <c r="C1019" s="158">
        <v>0</v>
      </c>
      <c r="D1019" s="308" t="e">
        <f t="shared" si="15"/>
        <v>#DIV/0!</v>
      </c>
    </row>
    <row r="1020" spans="1:4" ht="15">
      <c r="A1020" s="168" t="s">
        <v>934</v>
      </c>
      <c r="B1020" s="311">
        <v>0</v>
      </c>
      <c r="C1020" s="158">
        <v>30</v>
      </c>
      <c r="D1020" s="308" t="e">
        <f t="shared" si="15"/>
        <v>#DIV/0!</v>
      </c>
    </row>
    <row r="1021" spans="1:4" ht="15">
      <c r="A1021" s="168" t="s">
        <v>935</v>
      </c>
      <c r="B1021" s="311">
        <v>0</v>
      </c>
      <c r="C1021" s="117">
        <f>SUM(C1022:C1027)</f>
        <v>0</v>
      </c>
      <c r="D1021" s="308" t="e">
        <f t="shared" si="15"/>
        <v>#DIV/0!</v>
      </c>
    </row>
    <row r="1022" spans="1:4" ht="15">
      <c r="A1022" s="168" t="s">
        <v>164</v>
      </c>
      <c r="B1022" s="311">
        <v>0</v>
      </c>
      <c r="C1022" s="117"/>
      <c r="D1022" s="308" t="e">
        <f t="shared" si="15"/>
        <v>#DIV/0!</v>
      </c>
    </row>
    <row r="1023" spans="1:4" ht="15">
      <c r="A1023" s="168" t="s">
        <v>165</v>
      </c>
      <c r="B1023" s="311">
        <v>0</v>
      </c>
      <c r="C1023" s="117"/>
      <c r="D1023" s="308" t="e">
        <f t="shared" si="15"/>
        <v>#DIV/0!</v>
      </c>
    </row>
    <row r="1024" spans="1:4" ht="15">
      <c r="A1024" s="168" t="s">
        <v>166</v>
      </c>
      <c r="B1024" s="311">
        <v>0</v>
      </c>
      <c r="C1024" s="117"/>
      <c r="D1024" s="308" t="e">
        <f t="shared" si="15"/>
        <v>#DIV/0!</v>
      </c>
    </row>
    <row r="1025" spans="1:4" ht="15">
      <c r="A1025" s="168" t="s">
        <v>936</v>
      </c>
      <c r="B1025" s="311">
        <v>0</v>
      </c>
      <c r="C1025" s="117"/>
      <c r="D1025" s="308" t="e">
        <f t="shared" si="15"/>
        <v>#DIV/0!</v>
      </c>
    </row>
    <row r="1026" spans="1:4" ht="15">
      <c r="A1026" s="168" t="s">
        <v>937</v>
      </c>
      <c r="B1026" s="311">
        <v>0</v>
      </c>
      <c r="C1026" s="117"/>
      <c r="D1026" s="308" t="e">
        <f t="shared" si="15"/>
        <v>#DIV/0!</v>
      </c>
    </row>
    <row r="1027" spans="1:4" ht="15">
      <c r="A1027" s="168" t="s">
        <v>938</v>
      </c>
      <c r="B1027" s="311">
        <v>0</v>
      </c>
      <c r="C1027" s="117"/>
      <c r="D1027" s="308" t="e">
        <f t="shared" si="15"/>
        <v>#DIV/0!</v>
      </c>
    </row>
    <row r="1028" spans="1:4" ht="15">
      <c r="A1028" s="168" t="s">
        <v>939</v>
      </c>
      <c r="B1028" s="311">
        <v>0</v>
      </c>
      <c r="C1028" s="117">
        <f>SUM(C1029:C1034)</f>
        <v>88</v>
      </c>
      <c r="D1028" s="308" t="e">
        <f t="shared" si="15"/>
        <v>#DIV/0!</v>
      </c>
    </row>
    <row r="1029" spans="1:4" ht="15">
      <c r="A1029" s="168" t="s">
        <v>164</v>
      </c>
      <c r="B1029" s="311">
        <v>0</v>
      </c>
      <c r="C1029" s="117"/>
      <c r="D1029" s="308" t="e">
        <f t="shared" si="15"/>
        <v>#DIV/0!</v>
      </c>
    </row>
    <row r="1030" spans="1:4" ht="15">
      <c r="A1030" s="168" t="s">
        <v>165</v>
      </c>
      <c r="B1030" s="311">
        <v>0</v>
      </c>
      <c r="C1030" s="117"/>
      <c r="D1030" s="308" t="e">
        <f t="shared" si="15"/>
        <v>#DIV/0!</v>
      </c>
    </row>
    <row r="1031" spans="1:4" ht="15">
      <c r="A1031" s="168" t="s">
        <v>166</v>
      </c>
      <c r="B1031" s="311">
        <v>0</v>
      </c>
      <c r="C1031" s="117"/>
      <c r="D1031" s="308" t="e">
        <f aca="true" t="shared" si="16" ref="D1031:D1094">C1031/B1031</f>
        <v>#DIV/0!</v>
      </c>
    </row>
    <row r="1032" spans="1:4" ht="15">
      <c r="A1032" s="168" t="s">
        <v>940</v>
      </c>
      <c r="B1032" s="311">
        <v>0</v>
      </c>
      <c r="C1032" s="117"/>
      <c r="D1032" s="308" t="e">
        <f t="shared" si="16"/>
        <v>#DIV/0!</v>
      </c>
    </row>
    <row r="1033" spans="1:4" ht="15">
      <c r="A1033" s="168" t="s">
        <v>941</v>
      </c>
      <c r="B1033" s="311">
        <v>0</v>
      </c>
      <c r="C1033" s="117"/>
      <c r="D1033" s="308" t="e">
        <f t="shared" si="16"/>
        <v>#DIV/0!</v>
      </c>
    </row>
    <row r="1034" spans="1:4" ht="15">
      <c r="A1034" s="168" t="s">
        <v>942</v>
      </c>
      <c r="B1034" s="311">
        <v>0</v>
      </c>
      <c r="C1034" s="158">
        <v>88</v>
      </c>
      <c r="D1034" s="308" t="e">
        <f t="shared" si="16"/>
        <v>#DIV/0!</v>
      </c>
    </row>
    <row r="1035" spans="1:4" ht="15">
      <c r="A1035" s="168" t="s">
        <v>943</v>
      </c>
      <c r="B1035" s="311">
        <v>0</v>
      </c>
      <c r="C1035" s="117">
        <f>SUM(C1036:C1040)</f>
        <v>60</v>
      </c>
      <c r="D1035" s="308" t="e">
        <f t="shared" si="16"/>
        <v>#DIV/0!</v>
      </c>
    </row>
    <row r="1036" spans="1:4" ht="15">
      <c r="A1036" s="168" t="s">
        <v>944</v>
      </c>
      <c r="B1036" s="311">
        <v>0</v>
      </c>
      <c r="C1036" s="158">
        <v>0</v>
      </c>
      <c r="D1036" s="308" t="e">
        <f t="shared" si="16"/>
        <v>#DIV/0!</v>
      </c>
    </row>
    <row r="1037" spans="1:4" ht="15">
      <c r="A1037" s="168" t="s">
        <v>945</v>
      </c>
      <c r="B1037" s="311">
        <v>0</v>
      </c>
      <c r="C1037" s="158">
        <v>60</v>
      </c>
      <c r="D1037" s="308" t="e">
        <f t="shared" si="16"/>
        <v>#DIV/0!</v>
      </c>
    </row>
    <row r="1038" spans="1:4" ht="15">
      <c r="A1038" s="168" t="s">
        <v>946</v>
      </c>
      <c r="B1038" s="311">
        <v>0</v>
      </c>
      <c r="C1038" s="158">
        <v>0</v>
      </c>
      <c r="D1038" s="308" t="e">
        <f t="shared" si="16"/>
        <v>#DIV/0!</v>
      </c>
    </row>
    <row r="1039" spans="1:4" ht="15">
      <c r="A1039" s="168" t="s">
        <v>947</v>
      </c>
      <c r="B1039" s="311">
        <v>0</v>
      </c>
      <c r="C1039" s="158">
        <v>0</v>
      </c>
      <c r="D1039" s="308" t="e">
        <f t="shared" si="16"/>
        <v>#DIV/0!</v>
      </c>
    </row>
    <row r="1040" spans="1:4" ht="15">
      <c r="A1040" s="168" t="s">
        <v>948</v>
      </c>
      <c r="B1040" s="311">
        <v>0</v>
      </c>
      <c r="C1040" s="158">
        <v>0</v>
      </c>
      <c r="D1040" s="308" t="e">
        <f t="shared" si="16"/>
        <v>#DIV/0!</v>
      </c>
    </row>
    <row r="1041" spans="1:4" ht="15">
      <c r="A1041" s="168" t="s">
        <v>949</v>
      </c>
      <c r="B1041" s="311">
        <v>53</v>
      </c>
      <c r="C1041" s="117">
        <f>SUM(C1042:C1060)/2</f>
        <v>216</v>
      </c>
      <c r="D1041" s="308">
        <f t="shared" si="16"/>
        <v>4.0754716981132075</v>
      </c>
    </row>
    <row r="1042" spans="1:4" ht="15">
      <c r="A1042" s="168" t="s">
        <v>950</v>
      </c>
      <c r="B1042" s="311">
        <v>53</v>
      </c>
      <c r="C1042" s="117">
        <f>SUM(C1043:C1051)</f>
        <v>186</v>
      </c>
      <c r="D1042" s="308">
        <f t="shared" si="16"/>
        <v>3.509433962264151</v>
      </c>
    </row>
    <row r="1043" spans="1:4" ht="15">
      <c r="A1043" s="168" t="s">
        <v>164</v>
      </c>
      <c r="B1043" s="311">
        <v>0</v>
      </c>
      <c r="C1043" s="117"/>
      <c r="D1043" s="308" t="e">
        <f t="shared" si="16"/>
        <v>#DIV/0!</v>
      </c>
    </row>
    <row r="1044" spans="1:4" ht="15">
      <c r="A1044" s="168" t="s">
        <v>165</v>
      </c>
      <c r="B1044" s="311">
        <v>0</v>
      </c>
      <c r="C1044" s="117"/>
      <c r="D1044" s="308" t="e">
        <f t="shared" si="16"/>
        <v>#DIV/0!</v>
      </c>
    </row>
    <row r="1045" spans="1:4" ht="15">
      <c r="A1045" s="168" t="s">
        <v>166</v>
      </c>
      <c r="B1045" s="311">
        <v>0</v>
      </c>
      <c r="C1045" s="117"/>
      <c r="D1045" s="308" t="e">
        <f t="shared" si="16"/>
        <v>#DIV/0!</v>
      </c>
    </row>
    <row r="1046" spans="1:4" ht="15">
      <c r="A1046" s="168" t="s">
        <v>951</v>
      </c>
      <c r="B1046" s="311">
        <v>0</v>
      </c>
      <c r="C1046" s="117"/>
      <c r="D1046" s="308" t="e">
        <f t="shared" si="16"/>
        <v>#DIV/0!</v>
      </c>
    </row>
    <row r="1047" spans="1:4" ht="15">
      <c r="A1047" s="168" t="s">
        <v>952</v>
      </c>
      <c r="B1047" s="311">
        <v>0</v>
      </c>
      <c r="C1047" s="117"/>
      <c r="D1047" s="308" t="e">
        <f t="shared" si="16"/>
        <v>#DIV/0!</v>
      </c>
    </row>
    <row r="1048" spans="1:4" ht="15">
      <c r="A1048" s="168" t="s">
        <v>953</v>
      </c>
      <c r="B1048" s="311">
        <v>0</v>
      </c>
      <c r="C1048" s="117"/>
      <c r="D1048" s="308" t="e">
        <f t="shared" si="16"/>
        <v>#DIV/0!</v>
      </c>
    </row>
    <row r="1049" spans="1:4" ht="15">
      <c r="A1049" s="168" t="s">
        <v>954</v>
      </c>
      <c r="B1049" s="311">
        <v>0</v>
      </c>
      <c r="C1049" s="117"/>
      <c r="D1049" s="308" t="e">
        <f t="shared" si="16"/>
        <v>#DIV/0!</v>
      </c>
    </row>
    <row r="1050" spans="1:4" ht="15">
      <c r="A1050" s="168" t="s">
        <v>173</v>
      </c>
      <c r="B1050" s="311">
        <v>53</v>
      </c>
      <c r="C1050" s="158">
        <v>51</v>
      </c>
      <c r="D1050" s="308">
        <f t="shared" si="16"/>
        <v>0.9622641509433962</v>
      </c>
    </row>
    <row r="1051" spans="1:4" ht="15">
      <c r="A1051" s="168" t="s">
        <v>955</v>
      </c>
      <c r="B1051" s="311">
        <v>0</v>
      </c>
      <c r="C1051" s="158">
        <v>135</v>
      </c>
      <c r="D1051" s="308" t="e">
        <f t="shared" si="16"/>
        <v>#DIV/0!</v>
      </c>
    </row>
    <row r="1052" spans="1:4" ht="15">
      <c r="A1052" s="168" t="s">
        <v>956</v>
      </c>
      <c r="B1052" s="311">
        <v>0</v>
      </c>
      <c r="C1052" s="117">
        <f>SUM(C1053:C1057)</f>
        <v>0</v>
      </c>
      <c r="D1052" s="308" t="e">
        <f t="shared" si="16"/>
        <v>#DIV/0!</v>
      </c>
    </row>
    <row r="1053" spans="1:4" ht="15">
      <c r="A1053" s="168" t="s">
        <v>164</v>
      </c>
      <c r="B1053" s="311">
        <v>0</v>
      </c>
      <c r="C1053" s="117"/>
      <c r="D1053" s="308" t="e">
        <f t="shared" si="16"/>
        <v>#DIV/0!</v>
      </c>
    </row>
    <row r="1054" spans="1:4" ht="15">
      <c r="A1054" s="168" t="s">
        <v>165</v>
      </c>
      <c r="B1054" s="311">
        <v>0</v>
      </c>
      <c r="C1054" s="117"/>
      <c r="D1054" s="308" t="e">
        <f t="shared" si="16"/>
        <v>#DIV/0!</v>
      </c>
    </row>
    <row r="1055" spans="1:4" ht="15">
      <c r="A1055" s="168" t="s">
        <v>166</v>
      </c>
      <c r="B1055" s="311">
        <v>0</v>
      </c>
      <c r="C1055" s="117"/>
      <c r="D1055" s="308" t="e">
        <f t="shared" si="16"/>
        <v>#DIV/0!</v>
      </c>
    </row>
    <row r="1056" spans="1:4" ht="15">
      <c r="A1056" s="168" t="s">
        <v>957</v>
      </c>
      <c r="B1056" s="311">
        <v>0</v>
      </c>
      <c r="C1056" s="117"/>
      <c r="D1056" s="308" t="e">
        <f t="shared" si="16"/>
        <v>#DIV/0!</v>
      </c>
    </row>
    <row r="1057" spans="1:4" ht="15">
      <c r="A1057" s="168" t="s">
        <v>958</v>
      </c>
      <c r="B1057" s="311">
        <v>0</v>
      </c>
      <c r="C1057" s="117"/>
      <c r="D1057" s="308" t="e">
        <f t="shared" si="16"/>
        <v>#DIV/0!</v>
      </c>
    </row>
    <row r="1058" spans="1:4" ht="15">
      <c r="A1058" s="168" t="s">
        <v>959</v>
      </c>
      <c r="B1058" s="311">
        <v>0</v>
      </c>
      <c r="C1058" s="117">
        <f>SUM(C1059:C1060)</f>
        <v>30</v>
      </c>
      <c r="D1058" s="308" t="e">
        <f t="shared" si="16"/>
        <v>#DIV/0!</v>
      </c>
    </row>
    <row r="1059" spans="1:4" ht="15">
      <c r="A1059" s="168" t="s">
        <v>960</v>
      </c>
      <c r="B1059" s="311">
        <v>0</v>
      </c>
      <c r="C1059" s="158">
        <v>0</v>
      </c>
      <c r="D1059" s="308" t="e">
        <f t="shared" si="16"/>
        <v>#DIV/0!</v>
      </c>
    </row>
    <row r="1060" spans="1:4" ht="15">
      <c r="A1060" s="168" t="s">
        <v>959</v>
      </c>
      <c r="B1060" s="311">
        <v>0</v>
      </c>
      <c r="C1060" s="158">
        <v>30</v>
      </c>
      <c r="D1060" s="308" t="e">
        <f t="shared" si="16"/>
        <v>#DIV/0!</v>
      </c>
    </row>
    <row r="1061" spans="1:4" ht="15">
      <c r="A1061" s="168" t="s">
        <v>961</v>
      </c>
      <c r="B1061" s="311">
        <v>15</v>
      </c>
      <c r="C1061" s="117">
        <f>SUM(C1062:C1074)/2+C1075</f>
        <v>83</v>
      </c>
      <c r="D1061" s="308">
        <f t="shared" si="16"/>
        <v>5.533333333333333</v>
      </c>
    </row>
    <row r="1062" spans="1:4" ht="15">
      <c r="A1062" s="168" t="s">
        <v>962</v>
      </c>
      <c r="B1062" s="311">
        <v>0</v>
      </c>
      <c r="C1062" s="117">
        <f>SUM(C1063:C1068)</f>
        <v>40</v>
      </c>
      <c r="D1062" s="308" t="e">
        <f t="shared" si="16"/>
        <v>#DIV/0!</v>
      </c>
    </row>
    <row r="1063" spans="1:4" ht="15">
      <c r="A1063" s="168" t="s">
        <v>164</v>
      </c>
      <c r="B1063" s="311">
        <v>0</v>
      </c>
      <c r="C1063" s="117"/>
      <c r="D1063" s="308" t="e">
        <f t="shared" si="16"/>
        <v>#DIV/0!</v>
      </c>
    </row>
    <row r="1064" spans="1:4" ht="15">
      <c r="A1064" s="168" t="s">
        <v>165</v>
      </c>
      <c r="B1064" s="311">
        <v>0</v>
      </c>
      <c r="C1064" s="117"/>
      <c r="D1064" s="308" t="e">
        <f t="shared" si="16"/>
        <v>#DIV/0!</v>
      </c>
    </row>
    <row r="1065" spans="1:4" ht="15">
      <c r="A1065" s="168" t="s">
        <v>166</v>
      </c>
      <c r="B1065" s="311">
        <v>0</v>
      </c>
      <c r="C1065" s="117"/>
      <c r="D1065" s="308" t="e">
        <f t="shared" si="16"/>
        <v>#DIV/0!</v>
      </c>
    </row>
    <row r="1066" spans="1:4" ht="15">
      <c r="A1066" s="168" t="s">
        <v>963</v>
      </c>
      <c r="B1066" s="311">
        <v>0</v>
      </c>
      <c r="C1066" s="117"/>
      <c r="D1066" s="308" t="e">
        <f t="shared" si="16"/>
        <v>#DIV/0!</v>
      </c>
    </row>
    <row r="1067" spans="1:4" ht="15">
      <c r="A1067" s="168" t="s">
        <v>173</v>
      </c>
      <c r="B1067" s="311">
        <v>0</v>
      </c>
      <c r="C1067" s="117"/>
      <c r="D1067" s="308" t="e">
        <f t="shared" si="16"/>
        <v>#DIV/0!</v>
      </c>
    </row>
    <row r="1068" spans="1:4" ht="15">
      <c r="A1068" s="168" t="s">
        <v>964</v>
      </c>
      <c r="B1068" s="311">
        <v>0</v>
      </c>
      <c r="C1068" s="158">
        <v>40</v>
      </c>
      <c r="D1068" s="308" t="e">
        <f t="shared" si="16"/>
        <v>#DIV/0!</v>
      </c>
    </row>
    <row r="1069" spans="1:4" ht="15">
      <c r="A1069" s="168" t="s">
        <v>965</v>
      </c>
      <c r="B1069" s="311">
        <v>0</v>
      </c>
      <c r="C1069" s="117">
        <f>SUM(C1070:C1074)</f>
        <v>17</v>
      </c>
      <c r="D1069" s="308" t="e">
        <f t="shared" si="16"/>
        <v>#DIV/0!</v>
      </c>
    </row>
    <row r="1070" spans="1:4" ht="15">
      <c r="A1070" s="168" t="s">
        <v>966</v>
      </c>
      <c r="B1070" s="311">
        <v>0</v>
      </c>
      <c r="C1070" s="158">
        <v>0</v>
      </c>
      <c r="D1070" s="308" t="e">
        <f t="shared" si="16"/>
        <v>#DIV/0!</v>
      </c>
    </row>
    <row r="1071" spans="1:4" ht="15">
      <c r="A1071" s="50" t="s">
        <v>967</v>
      </c>
      <c r="B1071" s="311">
        <v>0</v>
      </c>
      <c r="C1071" s="158">
        <v>17</v>
      </c>
      <c r="D1071" s="308" t="e">
        <f t="shared" si="16"/>
        <v>#DIV/0!</v>
      </c>
    </row>
    <row r="1072" spans="1:4" ht="15">
      <c r="A1072" s="168" t="s">
        <v>968</v>
      </c>
      <c r="B1072" s="311">
        <v>0</v>
      </c>
      <c r="C1072" s="158">
        <v>0</v>
      </c>
      <c r="D1072" s="308" t="e">
        <f t="shared" si="16"/>
        <v>#DIV/0!</v>
      </c>
    </row>
    <row r="1073" spans="1:4" ht="15">
      <c r="A1073" s="168" t="s">
        <v>969</v>
      </c>
      <c r="B1073" s="311">
        <v>0</v>
      </c>
      <c r="C1073" s="158">
        <v>0</v>
      </c>
      <c r="D1073" s="308" t="e">
        <f t="shared" si="16"/>
        <v>#DIV/0!</v>
      </c>
    </row>
    <row r="1074" spans="1:4" ht="15">
      <c r="A1074" s="168" t="s">
        <v>970</v>
      </c>
      <c r="B1074" s="311">
        <v>0</v>
      </c>
      <c r="C1074" s="158">
        <v>0</v>
      </c>
      <c r="D1074" s="308" t="e">
        <f t="shared" si="16"/>
        <v>#DIV/0!</v>
      </c>
    </row>
    <row r="1075" spans="1:4" ht="15">
      <c r="A1075" s="168" t="s">
        <v>971</v>
      </c>
      <c r="B1075" s="311">
        <v>15</v>
      </c>
      <c r="C1075" s="117">
        <v>26</v>
      </c>
      <c r="D1075" s="308">
        <f t="shared" si="16"/>
        <v>1.7333333333333334</v>
      </c>
    </row>
    <row r="1076" spans="1:4" ht="15">
      <c r="A1076" s="168" t="s">
        <v>972</v>
      </c>
      <c r="B1076" s="311">
        <v>0</v>
      </c>
      <c r="C1076" s="117">
        <f>SUM(C1077:C1085)</f>
        <v>0</v>
      </c>
      <c r="D1076" s="308" t="e">
        <f t="shared" si="16"/>
        <v>#DIV/0!</v>
      </c>
    </row>
    <row r="1077" spans="1:4" ht="15">
      <c r="A1077" s="168" t="s">
        <v>973</v>
      </c>
      <c r="B1077" s="311">
        <v>0</v>
      </c>
      <c r="C1077" s="117"/>
      <c r="D1077" s="308" t="e">
        <f t="shared" si="16"/>
        <v>#DIV/0!</v>
      </c>
    </row>
    <row r="1078" spans="1:4" ht="15">
      <c r="A1078" s="168" t="s">
        <v>974</v>
      </c>
      <c r="B1078" s="311">
        <v>0</v>
      </c>
      <c r="C1078" s="117"/>
      <c r="D1078" s="308" t="e">
        <f t="shared" si="16"/>
        <v>#DIV/0!</v>
      </c>
    </row>
    <row r="1079" spans="1:4" ht="15">
      <c r="A1079" s="168" t="s">
        <v>975</v>
      </c>
      <c r="B1079" s="311">
        <v>0</v>
      </c>
      <c r="C1079" s="117"/>
      <c r="D1079" s="308" t="e">
        <f t="shared" si="16"/>
        <v>#DIV/0!</v>
      </c>
    </row>
    <row r="1080" spans="1:4" ht="15">
      <c r="A1080" s="168" t="s">
        <v>976</v>
      </c>
      <c r="B1080" s="311">
        <v>0</v>
      </c>
      <c r="C1080" s="117"/>
      <c r="D1080" s="308" t="e">
        <f t="shared" si="16"/>
        <v>#DIV/0!</v>
      </c>
    </row>
    <row r="1081" spans="1:4" ht="15">
      <c r="A1081" s="168" t="s">
        <v>977</v>
      </c>
      <c r="B1081" s="311">
        <v>0</v>
      </c>
      <c r="C1081" s="117"/>
      <c r="D1081" s="308" t="e">
        <f t="shared" si="16"/>
        <v>#DIV/0!</v>
      </c>
    </row>
    <row r="1082" spans="1:4" ht="15">
      <c r="A1082" s="168" t="s">
        <v>978</v>
      </c>
      <c r="B1082" s="311">
        <v>0</v>
      </c>
      <c r="C1082" s="117"/>
      <c r="D1082" s="308" t="e">
        <f t="shared" si="16"/>
        <v>#DIV/0!</v>
      </c>
    </row>
    <row r="1083" spans="1:4" ht="15">
      <c r="A1083" s="168" t="s">
        <v>979</v>
      </c>
      <c r="B1083" s="311">
        <v>0</v>
      </c>
      <c r="C1083" s="117"/>
      <c r="D1083" s="308" t="e">
        <f t="shared" si="16"/>
        <v>#DIV/0!</v>
      </c>
    </row>
    <row r="1084" spans="1:4" ht="15">
      <c r="A1084" s="168" t="s">
        <v>980</v>
      </c>
      <c r="B1084" s="311">
        <v>0</v>
      </c>
      <c r="C1084" s="117"/>
      <c r="D1084" s="308" t="e">
        <f t="shared" si="16"/>
        <v>#DIV/0!</v>
      </c>
    </row>
    <row r="1085" spans="1:4" ht="15">
      <c r="A1085" s="168" t="s">
        <v>981</v>
      </c>
      <c r="B1085" s="311">
        <v>0</v>
      </c>
      <c r="C1085" s="117"/>
      <c r="D1085" s="308" t="e">
        <f t="shared" si="16"/>
        <v>#DIV/0!</v>
      </c>
    </row>
    <row r="1086" spans="1:4" ht="15">
      <c r="A1086" s="168" t="s">
        <v>982</v>
      </c>
      <c r="B1086" s="311">
        <v>1663</v>
      </c>
      <c r="C1086" s="117">
        <f>SUM(C1087,C1114,C1129)</f>
        <v>1315</v>
      </c>
      <c r="D1086" s="308">
        <f t="shared" si="16"/>
        <v>0.7907396271797955</v>
      </c>
    </row>
    <row r="1087" spans="1:4" ht="15">
      <c r="A1087" s="168" t="s">
        <v>983</v>
      </c>
      <c r="B1087" s="311">
        <v>1623</v>
      </c>
      <c r="C1087" s="117">
        <f>SUM(C1088:C1113)</f>
        <v>1245</v>
      </c>
      <c r="D1087" s="308">
        <f t="shared" si="16"/>
        <v>0.767097966728281</v>
      </c>
    </row>
    <row r="1088" spans="1:4" ht="15">
      <c r="A1088" s="168" t="s">
        <v>164</v>
      </c>
      <c r="B1088" s="311">
        <v>820</v>
      </c>
      <c r="C1088" s="158">
        <v>1099</v>
      </c>
      <c r="D1088" s="308">
        <f t="shared" si="16"/>
        <v>1.3402439024390245</v>
      </c>
    </row>
    <row r="1089" spans="1:4" ht="15">
      <c r="A1089" s="168" t="s">
        <v>165</v>
      </c>
      <c r="B1089" s="311">
        <v>0</v>
      </c>
      <c r="C1089" s="158">
        <v>0</v>
      </c>
      <c r="D1089" s="308" t="e">
        <f t="shared" si="16"/>
        <v>#DIV/0!</v>
      </c>
    </row>
    <row r="1090" spans="1:4" ht="15">
      <c r="A1090" s="168" t="s">
        <v>166</v>
      </c>
      <c r="B1090" s="311">
        <v>0</v>
      </c>
      <c r="C1090" s="158">
        <v>0</v>
      </c>
      <c r="D1090" s="308" t="e">
        <f t="shared" si="16"/>
        <v>#DIV/0!</v>
      </c>
    </row>
    <row r="1091" spans="1:4" ht="15">
      <c r="A1091" s="168" t="s">
        <v>984</v>
      </c>
      <c r="B1091" s="311">
        <v>0</v>
      </c>
      <c r="C1091" s="158">
        <v>0</v>
      </c>
      <c r="D1091" s="308" t="e">
        <f t="shared" si="16"/>
        <v>#DIV/0!</v>
      </c>
    </row>
    <row r="1092" spans="1:4" ht="15">
      <c r="A1092" s="168" t="s">
        <v>985</v>
      </c>
      <c r="B1092" s="311">
        <v>0</v>
      </c>
      <c r="C1092" s="158">
        <v>0</v>
      </c>
      <c r="D1092" s="308" t="e">
        <f t="shared" si="16"/>
        <v>#DIV/0!</v>
      </c>
    </row>
    <row r="1093" spans="1:4" ht="15">
      <c r="A1093" s="168" t="s">
        <v>986</v>
      </c>
      <c r="B1093" s="311">
        <v>0</v>
      </c>
      <c r="C1093" s="158">
        <v>0</v>
      </c>
      <c r="D1093" s="308" t="e">
        <f t="shared" si="16"/>
        <v>#DIV/0!</v>
      </c>
    </row>
    <row r="1094" spans="1:4" ht="15">
      <c r="A1094" s="168" t="s">
        <v>987</v>
      </c>
      <c r="B1094" s="311">
        <v>0</v>
      </c>
      <c r="C1094" s="158">
        <v>0</v>
      </c>
      <c r="D1094" s="308" t="e">
        <f t="shared" si="16"/>
        <v>#DIV/0!</v>
      </c>
    </row>
    <row r="1095" spans="1:4" ht="15">
      <c r="A1095" s="168" t="s">
        <v>988</v>
      </c>
      <c r="B1095" s="311">
        <v>0</v>
      </c>
      <c r="C1095" s="158">
        <v>0</v>
      </c>
      <c r="D1095" s="308" t="e">
        <f aca="true" t="shared" si="17" ref="D1095:D1158">C1095/B1095</f>
        <v>#DIV/0!</v>
      </c>
    </row>
    <row r="1096" spans="1:4" ht="15">
      <c r="A1096" s="168" t="s">
        <v>989</v>
      </c>
      <c r="B1096" s="311">
        <v>0</v>
      </c>
      <c r="C1096" s="158">
        <v>0</v>
      </c>
      <c r="D1096" s="308" t="e">
        <f t="shared" si="17"/>
        <v>#DIV/0!</v>
      </c>
    </row>
    <row r="1097" spans="1:4" ht="15">
      <c r="A1097" s="168" t="s">
        <v>990</v>
      </c>
      <c r="B1097" s="311">
        <v>0</v>
      </c>
      <c r="C1097" s="158">
        <v>0</v>
      </c>
      <c r="D1097" s="308" t="e">
        <f t="shared" si="17"/>
        <v>#DIV/0!</v>
      </c>
    </row>
    <row r="1098" spans="1:4" ht="15">
      <c r="A1098" s="168" t="s">
        <v>991</v>
      </c>
      <c r="B1098" s="311">
        <v>0</v>
      </c>
      <c r="C1098" s="158">
        <v>0</v>
      </c>
      <c r="D1098" s="308" t="e">
        <f t="shared" si="17"/>
        <v>#DIV/0!</v>
      </c>
    </row>
    <row r="1099" spans="1:4" ht="15">
      <c r="A1099" s="168" t="s">
        <v>992</v>
      </c>
      <c r="B1099" s="311">
        <v>0</v>
      </c>
      <c r="C1099" s="158">
        <v>0</v>
      </c>
      <c r="D1099" s="308" t="e">
        <f t="shared" si="17"/>
        <v>#DIV/0!</v>
      </c>
    </row>
    <row r="1100" spans="1:4" ht="15">
      <c r="A1100" s="168" t="s">
        <v>993</v>
      </c>
      <c r="B1100" s="311">
        <v>0</v>
      </c>
      <c r="C1100" s="158">
        <v>0</v>
      </c>
      <c r="D1100" s="308" t="e">
        <f t="shared" si="17"/>
        <v>#DIV/0!</v>
      </c>
    </row>
    <row r="1101" spans="1:4" ht="15">
      <c r="A1101" s="168" t="s">
        <v>994</v>
      </c>
      <c r="B1101" s="311">
        <v>0</v>
      </c>
      <c r="C1101" s="158">
        <v>0</v>
      </c>
      <c r="D1101" s="308" t="e">
        <f t="shared" si="17"/>
        <v>#DIV/0!</v>
      </c>
    </row>
    <row r="1102" spans="1:4" ht="15">
      <c r="A1102" s="168" t="s">
        <v>995</v>
      </c>
      <c r="B1102" s="311">
        <v>0</v>
      </c>
      <c r="C1102" s="158">
        <v>0</v>
      </c>
      <c r="D1102" s="308" t="e">
        <f t="shared" si="17"/>
        <v>#DIV/0!</v>
      </c>
    </row>
    <row r="1103" spans="1:4" ht="15">
      <c r="A1103" s="168" t="s">
        <v>996</v>
      </c>
      <c r="B1103" s="311">
        <v>0</v>
      </c>
      <c r="C1103" s="158">
        <v>0</v>
      </c>
      <c r="D1103" s="308" t="e">
        <f t="shared" si="17"/>
        <v>#DIV/0!</v>
      </c>
    </row>
    <row r="1104" spans="1:4" ht="15">
      <c r="A1104" s="168" t="s">
        <v>997</v>
      </c>
      <c r="B1104" s="311">
        <v>0</v>
      </c>
      <c r="C1104" s="158">
        <v>0</v>
      </c>
      <c r="D1104" s="308" t="e">
        <f t="shared" si="17"/>
        <v>#DIV/0!</v>
      </c>
    </row>
    <row r="1105" spans="1:4" ht="15">
      <c r="A1105" s="168" t="s">
        <v>998</v>
      </c>
      <c r="B1105" s="311">
        <v>0</v>
      </c>
      <c r="C1105" s="158">
        <v>0</v>
      </c>
      <c r="D1105" s="308" t="e">
        <f t="shared" si="17"/>
        <v>#DIV/0!</v>
      </c>
    </row>
    <row r="1106" spans="1:4" ht="15">
      <c r="A1106" s="168" t="s">
        <v>999</v>
      </c>
      <c r="B1106" s="311">
        <v>0</v>
      </c>
      <c r="C1106" s="158">
        <v>0</v>
      </c>
      <c r="D1106" s="308" t="e">
        <f t="shared" si="17"/>
        <v>#DIV/0!</v>
      </c>
    </row>
    <row r="1107" spans="1:4" ht="15">
      <c r="A1107" s="168" t="s">
        <v>1000</v>
      </c>
      <c r="B1107" s="311">
        <v>0</v>
      </c>
      <c r="C1107" s="158">
        <v>0</v>
      </c>
      <c r="D1107" s="308" t="e">
        <f t="shared" si="17"/>
        <v>#DIV/0!</v>
      </c>
    </row>
    <row r="1108" spans="1:4" ht="15">
      <c r="A1108" s="168" t="s">
        <v>1001</v>
      </c>
      <c r="B1108" s="311">
        <v>0</v>
      </c>
      <c r="C1108" s="158">
        <v>0</v>
      </c>
      <c r="D1108" s="308" t="e">
        <f t="shared" si="17"/>
        <v>#DIV/0!</v>
      </c>
    </row>
    <row r="1109" spans="1:4" ht="15">
      <c r="A1109" s="168" t="s">
        <v>1002</v>
      </c>
      <c r="B1109" s="311">
        <v>0</v>
      </c>
      <c r="C1109" s="158">
        <v>0</v>
      </c>
      <c r="D1109" s="308" t="e">
        <f t="shared" si="17"/>
        <v>#DIV/0!</v>
      </c>
    </row>
    <row r="1110" spans="1:4" ht="15">
      <c r="A1110" s="168" t="s">
        <v>1003</v>
      </c>
      <c r="B1110" s="311">
        <v>0</v>
      </c>
      <c r="C1110" s="158">
        <v>0</v>
      </c>
      <c r="D1110" s="308" t="e">
        <f t="shared" si="17"/>
        <v>#DIV/0!</v>
      </c>
    </row>
    <row r="1111" spans="1:4" ht="15">
      <c r="A1111" s="168" t="s">
        <v>1004</v>
      </c>
      <c r="B1111" s="311">
        <v>0</v>
      </c>
      <c r="C1111" s="158">
        <v>0</v>
      </c>
      <c r="D1111" s="308" t="e">
        <f t="shared" si="17"/>
        <v>#DIV/0!</v>
      </c>
    </row>
    <row r="1112" spans="1:4" ht="15">
      <c r="A1112" s="168" t="s">
        <v>173</v>
      </c>
      <c r="B1112" s="311">
        <v>638</v>
      </c>
      <c r="C1112" s="158">
        <v>0</v>
      </c>
      <c r="D1112" s="308">
        <f t="shared" si="17"/>
        <v>0</v>
      </c>
    </row>
    <row r="1113" spans="1:4" ht="15">
      <c r="A1113" s="168" t="s">
        <v>1005</v>
      </c>
      <c r="B1113" s="311">
        <v>165</v>
      </c>
      <c r="C1113" s="158">
        <v>146</v>
      </c>
      <c r="D1113" s="308">
        <f t="shared" si="17"/>
        <v>0.8848484848484849</v>
      </c>
    </row>
    <row r="1114" spans="1:4" ht="15">
      <c r="A1114" s="168" t="s">
        <v>1006</v>
      </c>
      <c r="B1114" s="311">
        <v>40</v>
      </c>
      <c r="C1114" s="117">
        <f>SUM(C1115:C1128)</f>
        <v>70</v>
      </c>
      <c r="D1114" s="308">
        <f t="shared" si="17"/>
        <v>1.75</v>
      </c>
    </row>
    <row r="1115" spans="1:4" ht="15">
      <c r="A1115" s="168" t="s">
        <v>164</v>
      </c>
      <c r="B1115" s="311">
        <v>0</v>
      </c>
      <c r="C1115" s="158">
        <v>0</v>
      </c>
      <c r="D1115" s="308" t="e">
        <f t="shared" si="17"/>
        <v>#DIV/0!</v>
      </c>
    </row>
    <row r="1116" spans="1:4" ht="15">
      <c r="A1116" s="168" t="s">
        <v>165</v>
      </c>
      <c r="B1116" s="311">
        <v>0</v>
      </c>
      <c r="C1116" s="158">
        <v>0</v>
      </c>
      <c r="D1116" s="308" t="e">
        <f t="shared" si="17"/>
        <v>#DIV/0!</v>
      </c>
    </row>
    <row r="1117" spans="1:4" ht="15">
      <c r="A1117" s="168" t="s">
        <v>166</v>
      </c>
      <c r="B1117" s="311">
        <v>0</v>
      </c>
      <c r="C1117" s="158">
        <v>0</v>
      </c>
      <c r="D1117" s="308" t="e">
        <f t="shared" si="17"/>
        <v>#DIV/0!</v>
      </c>
    </row>
    <row r="1118" spans="1:4" ht="15">
      <c r="A1118" s="168" t="s">
        <v>1007</v>
      </c>
      <c r="B1118" s="311">
        <v>7</v>
      </c>
      <c r="C1118" s="158">
        <v>40</v>
      </c>
      <c r="D1118" s="308">
        <f t="shared" si="17"/>
        <v>5.714285714285714</v>
      </c>
    </row>
    <row r="1119" spans="1:4" ht="15">
      <c r="A1119" s="168" t="s">
        <v>1008</v>
      </c>
      <c r="B1119" s="311">
        <v>0</v>
      </c>
      <c r="C1119" s="158">
        <v>0</v>
      </c>
      <c r="D1119" s="308" t="e">
        <f t="shared" si="17"/>
        <v>#DIV/0!</v>
      </c>
    </row>
    <row r="1120" spans="1:4" ht="15">
      <c r="A1120" s="168" t="s">
        <v>1009</v>
      </c>
      <c r="B1120" s="311">
        <v>0</v>
      </c>
      <c r="C1120" s="158">
        <v>0</v>
      </c>
      <c r="D1120" s="308" t="e">
        <f t="shared" si="17"/>
        <v>#DIV/0!</v>
      </c>
    </row>
    <row r="1121" spans="1:4" ht="15">
      <c r="A1121" s="168" t="s">
        <v>1010</v>
      </c>
      <c r="B1121" s="311">
        <v>0</v>
      </c>
      <c r="C1121" s="158">
        <v>20</v>
      </c>
      <c r="D1121" s="308" t="e">
        <f t="shared" si="17"/>
        <v>#DIV/0!</v>
      </c>
    </row>
    <row r="1122" spans="1:4" ht="15">
      <c r="A1122" s="168" t="s">
        <v>1011</v>
      </c>
      <c r="B1122" s="311">
        <v>33</v>
      </c>
      <c r="C1122" s="158">
        <v>10</v>
      </c>
      <c r="D1122" s="308">
        <f t="shared" si="17"/>
        <v>0.30303030303030304</v>
      </c>
    </row>
    <row r="1123" spans="1:4" ht="15">
      <c r="A1123" s="168" t="s">
        <v>1012</v>
      </c>
      <c r="B1123" s="311">
        <v>0</v>
      </c>
      <c r="C1123" s="158">
        <v>0</v>
      </c>
      <c r="D1123" s="308" t="e">
        <f t="shared" si="17"/>
        <v>#DIV/0!</v>
      </c>
    </row>
    <row r="1124" spans="1:4" ht="15">
      <c r="A1124" s="168" t="s">
        <v>1013</v>
      </c>
      <c r="B1124" s="311">
        <v>0</v>
      </c>
      <c r="C1124" s="158">
        <v>0</v>
      </c>
      <c r="D1124" s="308" t="e">
        <f t="shared" si="17"/>
        <v>#DIV/0!</v>
      </c>
    </row>
    <row r="1125" spans="1:4" ht="15">
      <c r="A1125" s="168" t="s">
        <v>1014</v>
      </c>
      <c r="B1125" s="311">
        <v>0</v>
      </c>
      <c r="C1125" s="158">
        <v>0</v>
      </c>
      <c r="D1125" s="308" t="e">
        <f t="shared" si="17"/>
        <v>#DIV/0!</v>
      </c>
    </row>
    <row r="1126" spans="1:4" ht="15">
      <c r="A1126" s="168" t="s">
        <v>1015</v>
      </c>
      <c r="B1126" s="311">
        <v>0</v>
      </c>
      <c r="C1126" s="158">
        <v>0</v>
      </c>
      <c r="D1126" s="308" t="e">
        <f t="shared" si="17"/>
        <v>#DIV/0!</v>
      </c>
    </row>
    <row r="1127" spans="1:4" ht="15">
      <c r="A1127" s="168" t="s">
        <v>1016</v>
      </c>
      <c r="B1127" s="311">
        <v>0</v>
      </c>
      <c r="C1127" s="158">
        <v>0</v>
      </c>
      <c r="D1127" s="308" t="e">
        <f t="shared" si="17"/>
        <v>#DIV/0!</v>
      </c>
    </row>
    <row r="1128" spans="1:4" ht="15">
      <c r="A1128" s="168" t="s">
        <v>1017</v>
      </c>
      <c r="B1128" s="311">
        <v>0</v>
      </c>
      <c r="C1128" s="158">
        <v>0</v>
      </c>
      <c r="D1128" s="308" t="e">
        <f t="shared" si="17"/>
        <v>#DIV/0!</v>
      </c>
    </row>
    <row r="1129" spans="1:4" ht="15">
      <c r="A1129" s="168" t="s">
        <v>1018</v>
      </c>
      <c r="B1129" s="311">
        <v>0</v>
      </c>
      <c r="C1129" s="117"/>
      <c r="D1129" s="308" t="e">
        <f t="shared" si="17"/>
        <v>#DIV/0!</v>
      </c>
    </row>
    <row r="1130" spans="1:4" ht="15">
      <c r="A1130" s="168" t="s">
        <v>1019</v>
      </c>
      <c r="B1130" s="311">
        <v>12549</v>
      </c>
      <c r="C1130" s="117">
        <f>SUM(C1131:C1149)/2</f>
        <v>13522</v>
      </c>
      <c r="D1130" s="308">
        <f t="shared" si="17"/>
        <v>1.0775360586500917</v>
      </c>
    </row>
    <row r="1131" spans="1:4" ht="15">
      <c r="A1131" s="168" t="s">
        <v>1020</v>
      </c>
      <c r="B1131" s="311">
        <v>12549</v>
      </c>
      <c r="C1131" s="117">
        <f>SUM(C1132:C1141)</f>
        <v>13522</v>
      </c>
      <c r="D1131" s="308">
        <f t="shared" si="17"/>
        <v>1.0775360586500917</v>
      </c>
    </row>
    <row r="1132" spans="1:4" ht="15">
      <c r="A1132" s="168" t="s">
        <v>1021</v>
      </c>
      <c r="B1132" s="311">
        <v>0</v>
      </c>
      <c r="C1132" s="158">
        <v>0</v>
      </c>
      <c r="D1132" s="308" t="e">
        <f t="shared" si="17"/>
        <v>#DIV/0!</v>
      </c>
    </row>
    <row r="1133" spans="1:4" ht="15">
      <c r="A1133" s="168" t="s">
        <v>1022</v>
      </c>
      <c r="B1133" s="311">
        <v>0</v>
      </c>
      <c r="C1133" s="158">
        <v>0</v>
      </c>
      <c r="D1133" s="308" t="e">
        <f t="shared" si="17"/>
        <v>#DIV/0!</v>
      </c>
    </row>
    <row r="1134" spans="1:4" ht="15">
      <c r="A1134" s="168" t="s">
        <v>1023</v>
      </c>
      <c r="B1134" s="311">
        <v>0</v>
      </c>
      <c r="C1134" s="158">
        <v>582</v>
      </c>
      <c r="D1134" s="308" t="e">
        <f t="shared" si="17"/>
        <v>#DIV/0!</v>
      </c>
    </row>
    <row r="1135" spans="1:4" ht="15">
      <c r="A1135" s="168" t="s">
        <v>1024</v>
      </c>
      <c r="B1135" s="311">
        <v>0</v>
      </c>
      <c r="C1135" s="158">
        <v>0</v>
      </c>
      <c r="D1135" s="308" t="e">
        <f t="shared" si="17"/>
        <v>#DIV/0!</v>
      </c>
    </row>
    <row r="1136" spans="1:4" ht="15">
      <c r="A1136" s="168" t="s">
        <v>1025</v>
      </c>
      <c r="B1136" s="311">
        <v>4549</v>
      </c>
      <c r="C1136" s="158">
        <v>6863</v>
      </c>
      <c r="D1136" s="308">
        <f t="shared" si="17"/>
        <v>1.5086832270828754</v>
      </c>
    </row>
    <row r="1137" spans="1:4" ht="15">
      <c r="A1137" s="168" t="s">
        <v>1026</v>
      </c>
      <c r="B1137" s="311">
        <v>0</v>
      </c>
      <c r="C1137" s="158">
        <v>0</v>
      </c>
      <c r="D1137" s="308" t="e">
        <f t="shared" si="17"/>
        <v>#DIV/0!</v>
      </c>
    </row>
    <row r="1138" spans="1:4" ht="15">
      <c r="A1138" s="168" t="s">
        <v>1027</v>
      </c>
      <c r="B1138" s="311">
        <v>0</v>
      </c>
      <c r="C1138" s="158">
        <v>0</v>
      </c>
      <c r="D1138" s="308" t="e">
        <f t="shared" si="17"/>
        <v>#DIV/0!</v>
      </c>
    </row>
    <row r="1139" spans="1:4" ht="15">
      <c r="A1139" s="168" t="s">
        <v>1028</v>
      </c>
      <c r="B1139" s="311">
        <v>0</v>
      </c>
      <c r="C1139" s="158">
        <v>6077</v>
      </c>
      <c r="D1139" s="308" t="e">
        <f t="shared" si="17"/>
        <v>#DIV/0!</v>
      </c>
    </row>
    <row r="1140" spans="1:4" ht="15">
      <c r="A1140" s="168" t="s">
        <v>1029</v>
      </c>
      <c r="B1140" s="311">
        <v>0</v>
      </c>
      <c r="C1140" s="158">
        <v>0</v>
      </c>
      <c r="D1140" s="308" t="e">
        <f t="shared" si="17"/>
        <v>#DIV/0!</v>
      </c>
    </row>
    <row r="1141" spans="1:4" ht="15">
      <c r="A1141" s="168" t="s">
        <v>1030</v>
      </c>
      <c r="B1141" s="311">
        <v>8000</v>
      </c>
      <c r="C1141" s="158">
        <v>0</v>
      </c>
      <c r="D1141" s="308">
        <f t="shared" si="17"/>
        <v>0</v>
      </c>
    </row>
    <row r="1142" spans="1:4" ht="15">
      <c r="A1142" s="168" t="s">
        <v>1031</v>
      </c>
      <c r="B1142" s="311">
        <v>0</v>
      </c>
      <c r="C1142" s="117">
        <f>SUM(C1143:C1145)</f>
        <v>0</v>
      </c>
      <c r="D1142" s="308" t="e">
        <f t="shared" si="17"/>
        <v>#DIV/0!</v>
      </c>
    </row>
    <row r="1143" spans="1:4" ht="15">
      <c r="A1143" s="168" t="s">
        <v>1032</v>
      </c>
      <c r="B1143" s="311">
        <v>0</v>
      </c>
      <c r="C1143" s="117"/>
      <c r="D1143" s="308" t="e">
        <f t="shared" si="17"/>
        <v>#DIV/0!</v>
      </c>
    </row>
    <row r="1144" spans="1:4" ht="15">
      <c r="A1144" s="168" t="s">
        <v>1033</v>
      </c>
      <c r="B1144" s="311">
        <v>0</v>
      </c>
      <c r="C1144" s="117"/>
      <c r="D1144" s="308" t="e">
        <f t="shared" si="17"/>
        <v>#DIV/0!</v>
      </c>
    </row>
    <row r="1145" spans="1:4" ht="15">
      <c r="A1145" s="168" t="s">
        <v>1034</v>
      </c>
      <c r="B1145" s="311">
        <v>0</v>
      </c>
      <c r="C1145" s="117"/>
      <c r="D1145" s="308" t="e">
        <f t="shared" si="17"/>
        <v>#DIV/0!</v>
      </c>
    </row>
    <row r="1146" spans="1:4" ht="15">
      <c r="A1146" s="168" t="s">
        <v>1035</v>
      </c>
      <c r="B1146" s="311">
        <v>0</v>
      </c>
      <c r="C1146" s="117">
        <f>SUM(C1147:C1149)</f>
        <v>0</v>
      </c>
      <c r="D1146" s="308" t="e">
        <f t="shared" si="17"/>
        <v>#DIV/0!</v>
      </c>
    </row>
    <row r="1147" spans="1:4" ht="15">
      <c r="A1147" s="168" t="s">
        <v>1036</v>
      </c>
      <c r="B1147" s="311">
        <v>0</v>
      </c>
      <c r="C1147" s="117"/>
      <c r="D1147" s="308" t="e">
        <f t="shared" si="17"/>
        <v>#DIV/0!</v>
      </c>
    </row>
    <row r="1148" spans="1:4" ht="15">
      <c r="A1148" s="168" t="s">
        <v>1037</v>
      </c>
      <c r="B1148" s="311">
        <v>0</v>
      </c>
      <c r="C1148" s="117"/>
      <c r="D1148" s="308" t="e">
        <f t="shared" si="17"/>
        <v>#DIV/0!</v>
      </c>
    </row>
    <row r="1149" spans="1:4" ht="15">
      <c r="A1149" s="168" t="s">
        <v>1038</v>
      </c>
      <c r="B1149" s="311">
        <v>0</v>
      </c>
      <c r="C1149" s="117"/>
      <c r="D1149" s="308" t="e">
        <f t="shared" si="17"/>
        <v>#DIV/0!</v>
      </c>
    </row>
    <row r="1150" spans="1:4" ht="15">
      <c r="A1150" s="168" t="s">
        <v>1039</v>
      </c>
      <c r="B1150" s="311">
        <v>260</v>
      </c>
      <c r="C1150" s="117">
        <f>SUM(C1151:C1202)/2</f>
        <v>2841</v>
      </c>
      <c r="D1150" s="308">
        <f t="shared" si="17"/>
        <v>10.926923076923076</v>
      </c>
    </row>
    <row r="1151" spans="1:4" ht="15">
      <c r="A1151" s="168" t="s">
        <v>1040</v>
      </c>
      <c r="B1151" s="311">
        <v>260</v>
      </c>
      <c r="C1151" s="117">
        <f>SUM(C1152:C1165)</f>
        <v>299</v>
      </c>
      <c r="D1151" s="308">
        <f t="shared" si="17"/>
        <v>1.15</v>
      </c>
    </row>
    <row r="1152" spans="1:4" ht="15">
      <c r="A1152" s="168" t="s">
        <v>164</v>
      </c>
      <c r="B1152" s="311">
        <v>0</v>
      </c>
      <c r="C1152" s="158">
        <v>0</v>
      </c>
      <c r="D1152" s="308" t="e">
        <f t="shared" si="17"/>
        <v>#DIV/0!</v>
      </c>
    </row>
    <row r="1153" spans="1:4" ht="15">
      <c r="A1153" s="168" t="s">
        <v>165</v>
      </c>
      <c r="B1153" s="311">
        <v>0</v>
      </c>
      <c r="C1153" s="158">
        <v>0</v>
      </c>
      <c r="D1153" s="308" t="e">
        <f t="shared" si="17"/>
        <v>#DIV/0!</v>
      </c>
    </row>
    <row r="1154" spans="1:4" ht="15">
      <c r="A1154" s="168" t="s">
        <v>166</v>
      </c>
      <c r="B1154" s="311">
        <v>0</v>
      </c>
      <c r="C1154" s="158">
        <v>0</v>
      </c>
      <c r="D1154" s="308" t="e">
        <f t="shared" si="17"/>
        <v>#DIV/0!</v>
      </c>
    </row>
    <row r="1155" spans="1:4" ht="15">
      <c r="A1155" s="168" t="s">
        <v>1041</v>
      </c>
      <c r="B1155" s="311">
        <v>0</v>
      </c>
      <c r="C1155" s="158">
        <v>0</v>
      </c>
      <c r="D1155" s="308" t="e">
        <f t="shared" si="17"/>
        <v>#DIV/0!</v>
      </c>
    </row>
    <row r="1156" spans="1:4" ht="15">
      <c r="A1156" s="168" t="s">
        <v>1042</v>
      </c>
      <c r="B1156" s="311">
        <v>0</v>
      </c>
      <c r="C1156" s="158">
        <v>0</v>
      </c>
      <c r="D1156" s="308" t="e">
        <f t="shared" si="17"/>
        <v>#DIV/0!</v>
      </c>
    </row>
    <row r="1157" spans="1:4" ht="15">
      <c r="A1157" s="168" t="s">
        <v>1043</v>
      </c>
      <c r="B1157" s="311">
        <v>0</v>
      </c>
      <c r="C1157" s="158">
        <v>0</v>
      </c>
      <c r="D1157" s="308" t="e">
        <f t="shared" si="17"/>
        <v>#DIV/0!</v>
      </c>
    </row>
    <row r="1158" spans="1:4" ht="15">
      <c r="A1158" s="168" t="s">
        <v>1044</v>
      </c>
      <c r="B1158" s="311">
        <v>48</v>
      </c>
      <c r="C1158" s="158">
        <v>0</v>
      </c>
      <c r="D1158" s="308">
        <f t="shared" si="17"/>
        <v>0</v>
      </c>
    </row>
    <row r="1159" spans="1:4" ht="15">
      <c r="A1159" s="168" t="s">
        <v>1045</v>
      </c>
      <c r="B1159" s="311">
        <v>0</v>
      </c>
      <c r="C1159" s="158">
        <v>0</v>
      </c>
      <c r="D1159" s="308" t="e">
        <f aca="true" t="shared" si="18" ref="D1159:D1222">C1159/B1159</f>
        <v>#DIV/0!</v>
      </c>
    </row>
    <row r="1160" spans="1:4" ht="15">
      <c r="A1160" s="168" t="s">
        <v>1046</v>
      </c>
      <c r="B1160" s="311">
        <v>0</v>
      </c>
      <c r="C1160" s="158">
        <v>0</v>
      </c>
      <c r="D1160" s="308" t="e">
        <f t="shared" si="18"/>
        <v>#DIV/0!</v>
      </c>
    </row>
    <row r="1161" spans="1:4" ht="15">
      <c r="A1161" s="168" t="s">
        <v>1047</v>
      </c>
      <c r="B1161" s="311">
        <v>0</v>
      </c>
      <c r="C1161" s="158">
        <v>0</v>
      </c>
      <c r="D1161" s="308" t="e">
        <f t="shared" si="18"/>
        <v>#DIV/0!</v>
      </c>
    </row>
    <row r="1162" spans="1:4" ht="15">
      <c r="A1162" s="168" t="s">
        <v>1048</v>
      </c>
      <c r="B1162" s="311">
        <v>212</v>
      </c>
      <c r="C1162" s="158">
        <v>212</v>
      </c>
      <c r="D1162" s="308">
        <f t="shared" si="18"/>
        <v>1</v>
      </c>
    </row>
    <row r="1163" spans="1:4" ht="15">
      <c r="A1163" s="168" t="s">
        <v>1049</v>
      </c>
      <c r="B1163" s="311">
        <v>0</v>
      </c>
      <c r="C1163" s="158"/>
      <c r="D1163" s="308" t="e">
        <f t="shared" si="18"/>
        <v>#DIV/0!</v>
      </c>
    </row>
    <row r="1164" spans="1:4" ht="15">
      <c r="A1164" s="168" t="s">
        <v>173</v>
      </c>
      <c r="B1164" s="311">
        <v>0</v>
      </c>
      <c r="C1164" s="158">
        <v>0</v>
      </c>
      <c r="D1164" s="308" t="e">
        <f t="shared" si="18"/>
        <v>#DIV/0!</v>
      </c>
    </row>
    <row r="1165" spans="1:4" ht="15">
      <c r="A1165" s="168" t="s">
        <v>1050</v>
      </c>
      <c r="B1165" s="311">
        <v>0</v>
      </c>
      <c r="C1165" s="158">
        <v>87</v>
      </c>
      <c r="D1165" s="308" t="e">
        <f t="shared" si="18"/>
        <v>#DIV/0!</v>
      </c>
    </row>
    <row r="1166" spans="1:4" ht="15">
      <c r="A1166" s="168" t="s">
        <v>1051</v>
      </c>
      <c r="B1166" s="311">
        <v>0</v>
      </c>
      <c r="D1166" s="308" t="e">
        <f t="shared" si="18"/>
        <v>#DIV/0!</v>
      </c>
    </row>
    <row r="1167" spans="1:4" ht="15">
      <c r="A1167" s="168" t="s">
        <v>164</v>
      </c>
      <c r="B1167" s="311">
        <v>0</v>
      </c>
      <c r="D1167" s="308" t="e">
        <f t="shared" si="18"/>
        <v>#DIV/0!</v>
      </c>
    </row>
    <row r="1168" spans="1:4" ht="15">
      <c r="A1168" s="168" t="s">
        <v>165</v>
      </c>
      <c r="B1168" s="311">
        <v>0</v>
      </c>
      <c r="D1168" s="308" t="e">
        <f t="shared" si="18"/>
        <v>#DIV/0!</v>
      </c>
    </row>
    <row r="1169" spans="1:4" ht="15">
      <c r="A1169" s="168" t="s">
        <v>166</v>
      </c>
      <c r="B1169" s="311">
        <v>0</v>
      </c>
      <c r="D1169" s="308" t="e">
        <f t="shared" si="18"/>
        <v>#DIV/0!</v>
      </c>
    </row>
    <row r="1170" spans="1:4" ht="15">
      <c r="A1170" s="168" t="s">
        <v>1052</v>
      </c>
      <c r="B1170" s="311">
        <v>0</v>
      </c>
      <c r="D1170" s="308" t="e">
        <f t="shared" si="18"/>
        <v>#DIV/0!</v>
      </c>
    </row>
    <row r="1171" spans="1:4" ht="15">
      <c r="A1171" s="168" t="s">
        <v>1053</v>
      </c>
      <c r="B1171" s="311">
        <v>0</v>
      </c>
      <c r="D1171" s="308" t="e">
        <f t="shared" si="18"/>
        <v>#DIV/0!</v>
      </c>
    </row>
    <row r="1172" spans="1:4" ht="15">
      <c r="A1172" s="168" t="s">
        <v>1054</v>
      </c>
      <c r="B1172" s="311">
        <v>0</v>
      </c>
      <c r="D1172" s="308" t="e">
        <f t="shared" si="18"/>
        <v>#DIV/0!</v>
      </c>
    </row>
    <row r="1173" spans="1:4" ht="15">
      <c r="A1173" s="168" t="s">
        <v>1055</v>
      </c>
      <c r="B1173" s="311">
        <v>0</v>
      </c>
      <c r="D1173" s="308" t="e">
        <f t="shared" si="18"/>
        <v>#DIV/0!</v>
      </c>
    </row>
    <row r="1174" spans="1:4" ht="15">
      <c r="A1174" s="168" t="s">
        <v>1056</v>
      </c>
      <c r="B1174" s="311">
        <v>0</v>
      </c>
      <c r="D1174" s="308" t="e">
        <f t="shared" si="18"/>
        <v>#DIV/0!</v>
      </c>
    </row>
    <row r="1175" spans="1:4" ht="15">
      <c r="A1175" s="168" t="s">
        <v>1057</v>
      </c>
      <c r="B1175" s="311">
        <v>0</v>
      </c>
      <c r="D1175" s="308" t="e">
        <f t="shared" si="18"/>
        <v>#DIV/0!</v>
      </c>
    </row>
    <row r="1176" spans="1:4" ht="15">
      <c r="A1176" s="168" t="s">
        <v>1058</v>
      </c>
      <c r="B1176" s="311">
        <v>0</v>
      </c>
      <c r="D1176" s="308" t="e">
        <f t="shared" si="18"/>
        <v>#DIV/0!</v>
      </c>
    </row>
    <row r="1177" spans="1:4" ht="15">
      <c r="A1177" s="168" t="s">
        <v>1059</v>
      </c>
      <c r="B1177" s="311">
        <v>0</v>
      </c>
      <c r="D1177" s="308" t="e">
        <f t="shared" si="18"/>
        <v>#DIV/0!</v>
      </c>
    </row>
    <row r="1178" spans="1:4" ht="15">
      <c r="A1178" s="168" t="s">
        <v>173</v>
      </c>
      <c r="B1178" s="311">
        <v>0</v>
      </c>
      <c r="D1178" s="308" t="e">
        <f t="shared" si="18"/>
        <v>#DIV/0!</v>
      </c>
    </row>
    <row r="1179" spans="1:4" ht="15">
      <c r="A1179" s="168" t="s">
        <v>1060</v>
      </c>
      <c r="B1179" s="311">
        <v>0</v>
      </c>
      <c r="D1179" s="308" t="e">
        <f t="shared" si="18"/>
        <v>#DIV/0!</v>
      </c>
    </row>
    <row r="1180" spans="1:4" ht="15">
      <c r="A1180" s="168" t="s">
        <v>1061</v>
      </c>
      <c r="B1180" s="311">
        <v>0</v>
      </c>
      <c r="C1180" s="117">
        <f>SUM(C1181:C1184)</f>
        <v>0</v>
      </c>
      <c r="D1180" s="308" t="e">
        <f t="shared" si="18"/>
        <v>#DIV/0!</v>
      </c>
    </row>
    <row r="1181" spans="1:4" ht="15">
      <c r="A1181" s="168" t="s">
        <v>1062</v>
      </c>
      <c r="B1181" s="311">
        <v>0</v>
      </c>
      <c r="C1181" s="117"/>
      <c r="D1181" s="308" t="e">
        <f t="shared" si="18"/>
        <v>#DIV/0!</v>
      </c>
    </row>
    <row r="1182" spans="1:4" ht="15">
      <c r="A1182" s="168" t="s">
        <v>1063</v>
      </c>
      <c r="B1182" s="311">
        <v>0</v>
      </c>
      <c r="C1182" s="117"/>
      <c r="D1182" s="308" t="e">
        <f t="shared" si="18"/>
        <v>#DIV/0!</v>
      </c>
    </row>
    <row r="1183" spans="1:4" ht="15">
      <c r="A1183" s="168" t="s">
        <v>1064</v>
      </c>
      <c r="B1183" s="311">
        <v>0</v>
      </c>
      <c r="C1183" s="117"/>
      <c r="D1183" s="308" t="e">
        <f t="shared" si="18"/>
        <v>#DIV/0!</v>
      </c>
    </row>
    <row r="1184" spans="1:4" ht="15">
      <c r="A1184" s="168" t="s">
        <v>1065</v>
      </c>
      <c r="B1184" s="311">
        <v>0</v>
      </c>
      <c r="C1184" s="117"/>
      <c r="D1184" s="308" t="e">
        <f t="shared" si="18"/>
        <v>#DIV/0!</v>
      </c>
    </row>
    <row r="1185" spans="1:4" ht="15">
      <c r="A1185" s="168" t="s">
        <v>1066</v>
      </c>
      <c r="B1185" s="311">
        <v>0</v>
      </c>
      <c r="C1185" s="117">
        <f>SUM(C1186:C1190)</f>
        <v>1749</v>
      </c>
      <c r="D1185" s="308" t="e">
        <f t="shared" si="18"/>
        <v>#DIV/0!</v>
      </c>
    </row>
    <row r="1186" spans="1:4" ht="15">
      <c r="A1186" s="168" t="s">
        <v>1067</v>
      </c>
      <c r="B1186" s="311">
        <v>0</v>
      </c>
      <c r="C1186" s="158">
        <v>0</v>
      </c>
      <c r="D1186" s="308" t="e">
        <f t="shared" si="18"/>
        <v>#DIV/0!</v>
      </c>
    </row>
    <row r="1187" spans="1:4" ht="15">
      <c r="A1187" s="168" t="s">
        <v>1068</v>
      </c>
      <c r="B1187" s="311">
        <v>0</v>
      </c>
      <c r="C1187" s="158">
        <v>0</v>
      </c>
      <c r="D1187" s="308" t="e">
        <f t="shared" si="18"/>
        <v>#DIV/0!</v>
      </c>
    </row>
    <row r="1188" spans="1:4" ht="15">
      <c r="A1188" s="168" t="s">
        <v>1069</v>
      </c>
      <c r="B1188" s="311">
        <v>0</v>
      </c>
      <c r="C1188" s="158">
        <v>635</v>
      </c>
      <c r="D1188" s="308" t="e">
        <f t="shared" si="18"/>
        <v>#DIV/0!</v>
      </c>
    </row>
    <row r="1189" spans="1:4" ht="15">
      <c r="A1189" s="168" t="s">
        <v>1070</v>
      </c>
      <c r="B1189" s="311">
        <v>0</v>
      </c>
      <c r="C1189" s="158">
        <v>0</v>
      </c>
      <c r="D1189" s="308" t="e">
        <f t="shared" si="18"/>
        <v>#DIV/0!</v>
      </c>
    </row>
    <row r="1190" spans="1:4" ht="15">
      <c r="A1190" s="168" t="s">
        <v>1071</v>
      </c>
      <c r="B1190" s="311">
        <v>0</v>
      </c>
      <c r="C1190" s="158">
        <v>1114</v>
      </c>
      <c r="D1190" s="308" t="e">
        <f t="shared" si="18"/>
        <v>#DIV/0!</v>
      </c>
    </row>
    <row r="1191" spans="1:4" ht="15">
      <c r="A1191" s="168" t="s">
        <v>1072</v>
      </c>
      <c r="B1191" s="311">
        <v>0</v>
      </c>
      <c r="C1191" s="117">
        <f>SUM(C1192:C1202)</f>
        <v>793</v>
      </c>
      <c r="D1191" s="308" t="e">
        <f t="shared" si="18"/>
        <v>#DIV/0!</v>
      </c>
    </row>
    <row r="1192" spans="1:4" ht="15">
      <c r="A1192" s="168" t="s">
        <v>1073</v>
      </c>
      <c r="B1192" s="311">
        <v>0</v>
      </c>
      <c r="C1192" s="158">
        <v>0</v>
      </c>
      <c r="D1192" s="308" t="e">
        <f t="shared" si="18"/>
        <v>#DIV/0!</v>
      </c>
    </row>
    <row r="1193" spans="1:4" ht="15">
      <c r="A1193" s="168" t="s">
        <v>1074</v>
      </c>
      <c r="B1193" s="311">
        <v>0</v>
      </c>
      <c r="C1193" s="158">
        <v>0</v>
      </c>
      <c r="D1193" s="308" t="e">
        <f t="shared" si="18"/>
        <v>#DIV/0!</v>
      </c>
    </row>
    <row r="1194" spans="1:4" ht="15">
      <c r="A1194" s="168" t="s">
        <v>1075</v>
      </c>
      <c r="B1194" s="311">
        <v>0</v>
      </c>
      <c r="C1194" s="158">
        <v>0</v>
      </c>
      <c r="D1194" s="308" t="e">
        <f t="shared" si="18"/>
        <v>#DIV/0!</v>
      </c>
    </row>
    <row r="1195" spans="1:4" ht="15">
      <c r="A1195" s="168" t="s">
        <v>1076</v>
      </c>
      <c r="B1195" s="311">
        <v>0</v>
      </c>
      <c r="C1195" s="158">
        <v>0</v>
      </c>
      <c r="D1195" s="308" t="e">
        <f t="shared" si="18"/>
        <v>#DIV/0!</v>
      </c>
    </row>
    <row r="1196" spans="1:4" ht="15">
      <c r="A1196" s="168" t="s">
        <v>1077</v>
      </c>
      <c r="B1196" s="311">
        <v>0</v>
      </c>
      <c r="C1196" s="158">
        <v>0</v>
      </c>
      <c r="D1196" s="308" t="e">
        <f t="shared" si="18"/>
        <v>#DIV/0!</v>
      </c>
    </row>
    <row r="1197" spans="1:4" ht="15">
      <c r="A1197" s="168" t="s">
        <v>1078</v>
      </c>
      <c r="B1197" s="311">
        <v>0</v>
      </c>
      <c r="C1197" s="158">
        <v>0</v>
      </c>
      <c r="D1197" s="308" t="e">
        <f t="shared" si="18"/>
        <v>#DIV/0!</v>
      </c>
    </row>
    <row r="1198" spans="1:4" ht="15">
      <c r="A1198" s="168" t="s">
        <v>1079</v>
      </c>
      <c r="B1198" s="311">
        <v>0</v>
      </c>
      <c r="C1198" s="158">
        <v>0</v>
      </c>
      <c r="D1198" s="308" t="e">
        <f t="shared" si="18"/>
        <v>#DIV/0!</v>
      </c>
    </row>
    <row r="1199" spans="1:4" ht="15">
      <c r="A1199" s="168" t="s">
        <v>1080</v>
      </c>
      <c r="B1199" s="311">
        <v>0</v>
      </c>
      <c r="C1199" s="158">
        <v>0</v>
      </c>
      <c r="D1199" s="308" t="e">
        <f t="shared" si="18"/>
        <v>#DIV/0!</v>
      </c>
    </row>
    <row r="1200" spans="1:4" ht="15">
      <c r="A1200" s="168" t="s">
        <v>1081</v>
      </c>
      <c r="B1200" s="311">
        <v>0</v>
      </c>
      <c r="C1200" s="158"/>
      <c r="D1200" s="308" t="e">
        <f t="shared" si="18"/>
        <v>#DIV/0!</v>
      </c>
    </row>
    <row r="1201" spans="1:4" ht="15">
      <c r="A1201" s="168" t="s">
        <v>1082</v>
      </c>
      <c r="B1201" s="311">
        <v>0</v>
      </c>
      <c r="C1201" s="158">
        <v>0</v>
      </c>
      <c r="D1201" s="308" t="e">
        <f t="shared" si="18"/>
        <v>#DIV/0!</v>
      </c>
    </row>
    <row r="1202" spans="1:4" ht="15">
      <c r="A1202" s="168" t="s">
        <v>1083</v>
      </c>
      <c r="B1202" s="311">
        <v>0</v>
      </c>
      <c r="C1202" s="158">
        <v>793</v>
      </c>
      <c r="D1202" s="308" t="e">
        <f t="shared" si="18"/>
        <v>#DIV/0!</v>
      </c>
    </row>
    <row r="1203" spans="1:4" ht="15">
      <c r="A1203" s="168" t="s">
        <v>1084</v>
      </c>
      <c r="B1203" s="311">
        <v>6886</v>
      </c>
      <c r="C1203" s="117">
        <f>SUM(C1204:C1258)/2+C1259</f>
        <v>6346</v>
      </c>
      <c r="D1203" s="308">
        <f t="shared" si="18"/>
        <v>0.9215800174266628</v>
      </c>
    </row>
    <row r="1204" spans="1:4" ht="15">
      <c r="A1204" s="168" t="s">
        <v>1085</v>
      </c>
      <c r="B1204" s="311">
        <v>1266</v>
      </c>
      <c r="C1204" s="117">
        <f>SUM(C1205:C1215)</f>
        <v>2679</v>
      </c>
      <c r="D1204" s="308">
        <f t="shared" si="18"/>
        <v>2.1161137440758293</v>
      </c>
    </row>
    <row r="1205" spans="1:4" ht="15">
      <c r="A1205" s="168" t="s">
        <v>164</v>
      </c>
      <c r="B1205" s="311">
        <v>515</v>
      </c>
      <c r="C1205" s="158">
        <v>459</v>
      </c>
      <c r="D1205" s="308">
        <f t="shared" si="18"/>
        <v>0.8912621359223301</v>
      </c>
    </row>
    <row r="1206" spans="1:4" ht="15">
      <c r="A1206" s="168" t="s">
        <v>165</v>
      </c>
      <c r="B1206" s="311">
        <v>0</v>
      </c>
      <c r="C1206" s="158">
        <v>0</v>
      </c>
      <c r="D1206" s="308" t="e">
        <f t="shared" si="18"/>
        <v>#DIV/0!</v>
      </c>
    </row>
    <row r="1207" spans="1:4" ht="15">
      <c r="A1207" s="168" t="s">
        <v>166</v>
      </c>
      <c r="B1207" s="311">
        <v>0</v>
      </c>
      <c r="C1207" s="158">
        <v>0</v>
      </c>
      <c r="D1207" s="308" t="e">
        <f t="shared" si="18"/>
        <v>#DIV/0!</v>
      </c>
    </row>
    <row r="1208" spans="1:4" ht="15">
      <c r="A1208" s="168" t="s">
        <v>1086</v>
      </c>
      <c r="B1208" s="311">
        <v>0</v>
      </c>
      <c r="C1208" s="158">
        <v>60</v>
      </c>
      <c r="D1208" s="308" t="e">
        <f t="shared" si="18"/>
        <v>#DIV/0!</v>
      </c>
    </row>
    <row r="1209" spans="1:4" ht="15">
      <c r="A1209" s="168" t="s">
        <v>1087</v>
      </c>
      <c r="B1209" s="311">
        <v>0</v>
      </c>
      <c r="C1209" s="158">
        <v>0</v>
      </c>
      <c r="D1209" s="308" t="e">
        <f t="shared" si="18"/>
        <v>#DIV/0!</v>
      </c>
    </row>
    <row r="1210" spans="1:4" ht="15">
      <c r="A1210" s="168" t="s">
        <v>1088</v>
      </c>
      <c r="B1210" s="311">
        <v>0</v>
      </c>
      <c r="C1210" s="158">
        <v>99</v>
      </c>
      <c r="D1210" s="308" t="e">
        <f t="shared" si="18"/>
        <v>#DIV/0!</v>
      </c>
    </row>
    <row r="1211" spans="1:4" ht="15">
      <c r="A1211" s="168" t="s">
        <v>1089</v>
      </c>
      <c r="B1211" s="311">
        <v>0</v>
      </c>
      <c r="C1211" s="158">
        <v>0</v>
      </c>
      <c r="D1211" s="308" t="e">
        <f t="shared" si="18"/>
        <v>#DIV/0!</v>
      </c>
    </row>
    <row r="1212" spans="1:4" ht="15">
      <c r="A1212" s="168" t="s">
        <v>1090</v>
      </c>
      <c r="B1212" s="311">
        <v>0</v>
      </c>
      <c r="C1212" s="158">
        <v>50</v>
      </c>
      <c r="D1212" s="308" t="e">
        <f t="shared" si="18"/>
        <v>#DIV/0!</v>
      </c>
    </row>
    <row r="1213" spans="1:4" ht="15">
      <c r="A1213" s="168" t="s">
        <v>1091</v>
      </c>
      <c r="B1213" s="311">
        <v>0</v>
      </c>
      <c r="C1213" s="158">
        <v>0</v>
      </c>
      <c r="D1213" s="308" t="e">
        <f t="shared" si="18"/>
        <v>#DIV/0!</v>
      </c>
    </row>
    <row r="1214" spans="1:4" ht="15">
      <c r="A1214" s="168" t="s">
        <v>173</v>
      </c>
      <c r="B1214" s="311">
        <v>0</v>
      </c>
      <c r="C1214" s="158">
        <v>0</v>
      </c>
      <c r="D1214" s="308" t="e">
        <f t="shared" si="18"/>
        <v>#DIV/0!</v>
      </c>
    </row>
    <row r="1215" spans="1:4" ht="15">
      <c r="A1215" s="168" t="s">
        <v>1092</v>
      </c>
      <c r="B1215" s="311">
        <v>751</v>
      </c>
      <c r="C1215" s="158">
        <v>2011</v>
      </c>
      <c r="D1215" s="308">
        <f t="shared" si="18"/>
        <v>2.677762982689747</v>
      </c>
    </row>
    <row r="1216" spans="1:4" ht="15">
      <c r="A1216" s="168" t="s">
        <v>1093</v>
      </c>
      <c r="B1216" s="311">
        <v>367</v>
      </c>
      <c r="C1216" s="117">
        <f>SUM(C1217:C1221)</f>
        <v>350</v>
      </c>
      <c r="D1216" s="308">
        <f t="shared" si="18"/>
        <v>0.9536784741144414</v>
      </c>
    </row>
    <row r="1217" spans="1:4" ht="15">
      <c r="A1217" s="168" t="s">
        <v>164</v>
      </c>
      <c r="B1217" s="311">
        <v>367</v>
      </c>
      <c r="C1217" s="158">
        <v>350</v>
      </c>
      <c r="D1217" s="308">
        <f t="shared" si="18"/>
        <v>0.9536784741144414</v>
      </c>
    </row>
    <row r="1218" spans="1:4" ht="15">
      <c r="A1218" s="168" t="s">
        <v>494</v>
      </c>
      <c r="B1218" s="311">
        <v>0</v>
      </c>
      <c r="C1218" s="158">
        <v>0</v>
      </c>
      <c r="D1218" s="308" t="e">
        <f t="shared" si="18"/>
        <v>#DIV/0!</v>
      </c>
    </row>
    <row r="1219" spans="1:4" ht="15">
      <c r="A1219" s="168" t="s">
        <v>166</v>
      </c>
      <c r="B1219" s="311">
        <v>0</v>
      </c>
      <c r="C1219" s="158">
        <v>0</v>
      </c>
      <c r="D1219" s="308" t="e">
        <f t="shared" si="18"/>
        <v>#DIV/0!</v>
      </c>
    </row>
    <row r="1220" spans="1:4" ht="15">
      <c r="A1220" s="168" t="s">
        <v>1094</v>
      </c>
      <c r="B1220" s="311">
        <v>0</v>
      </c>
      <c r="C1220" s="158">
        <v>0</v>
      </c>
      <c r="D1220" s="308" t="e">
        <f t="shared" si="18"/>
        <v>#DIV/0!</v>
      </c>
    </row>
    <row r="1221" spans="1:4" ht="15">
      <c r="A1221" s="168" t="s">
        <v>1095</v>
      </c>
      <c r="B1221" s="311">
        <v>0</v>
      </c>
      <c r="C1221" s="158">
        <v>0</v>
      </c>
      <c r="D1221" s="308" t="e">
        <f t="shared" si="18"/>
        <v>#DIV/0!</v>
      </c>
    </row>
    <row r="1222" spans="1:4" ht="15">
      <c r="A1222" s="168" t="s">
        <v>1096</v>
      </c>
      <c r="B1222" s="311">
        <v>0</v>
      </c>
      <c r="C1222" s="117">
        <f>SUM(C1223:C1227)</f>
        <v>50</v>
      </c>
      <c r="D1222" s="308" t="e">
        <f t="shared" si="18"/>
        <v>#DIV/0!</v>
      </c>
    </row>
    <row r="1223" spans="1:4" ht="15">
      <c r="A1223" s="168" t="s">
        <v>164</v>
      </c>
      <c r="B1223" s="311">
        <v>0</v>
      </c>
      <c r="C1223" s="158">
        <v>0</v>
      </c>
      <c r="D1223" s="308" t="e">
        <f aca="true" t="shared" si="19" ref="D1223:D1273">C1223/B1223</f>
        <v>#DIV/0!</v>
      </c>
    </row>
    <row r="1224" spans="1:4" ht="15">
      <c r="A1224" s="168" t="s">
        <v>165</v>
      </c>
      <c r="B1224" s="311">
        <v>0</v>
      </c>
      <c r="C1224" s="158">
        <v>0</v>
      </c>
      <c r="D1224" s="308" t="e">
        <f t="shared" si="19"/>
        <v>#DIV/0!</v>
      </c>
    </row>
    <row r="1225" spans="1:4" ht="15">
      <c r="A1225" s="168" t="s">
        <v>166</v>
      </c>
      <c r="B1225" s="311">
        <v>0</v>
      </c>
      <c r="C1225" s="158">
        <v>0</v>
      </c>
      <c r="D1225" s="308" t="e">
        <f t="shared" si="19"/>
        <v>#DIV/0!</v>
      </c>
    </row>
    <row r="1226" spans="1:4" ht="15">
      <c r="A1226" s="168" t="s">
        <v>1097</v>
      </c>
      <c r="B1226" s="311">
        <v>0</v>
      </c>
      <c r="C1226" s="158">
        <v>0</v>
      </c>
      <c r="D1226" s="308" t="e">
        <f t="shared" si="19"/>
        <v>#DIV/0!</v>
      </c>
    </row>
    <row r="1227" spans="1:4" ht="15">
      <c r="A1227" s="168" t="s">
        <v>1098</v>
      </c>
      <c r="B1227" s="311">
        <v>0</v>
      </c>
      <c r="C1227" s="158">
        <v>50</v>
      </c>
      <c r="D1227" s="308" t="e">
        <f t="shared" si="19"/>
        <v>#DIV/0!</v>
      </c>
    </row>
    <row r="1228" spans="1:4" ht="15">
      <c r="A1228" s="168" t="s">
        <v>1099</v>
      </c>
      <c r="B1228" s="311">
        <v>0</v>
      </c>
      <c r="C1228" s="117">
        <f>SUM(C1229:C1235)</f>
        <v>0</v>
      </c>
      <c r="D1228" s="308" t="e">
        <f t="shared" si="19"/>
        <v>#DIV/0!</v>
      </c>
    </row>
    <row r="1229" spans="1:4" ht="15">
      <c r="A1229" s="168" t="s">
        <v>164</v>
      </c>
      <c r="B1229" s="311">
        <v>0</v>
      </c>
      <c r="C1229" s="117"/>
      <c r="D1229" s="308" t="e">
        <f t="shared" si="19"/>
        <v>#DIV/0!</v>
      </c>
    </row>
    <row r="1230" spans="1:4" ht="15">
      <c r="A1230" s="168" t="s">
        <v>165</v>
      </c>
      <c r="B1230" s="311">
        <v>0</v>
      </c>
      <c r="C1230" s="117"/>
      <c r="D1230" s="308" t="e">
        <f t="shared" si="19"/>
        <v>#DIV/0!</v>
      </c>
    </row>
    <row r="1231" spans="1:4" ht="15">
      <c r="A1231" s="168" t="s">
        <v>166</v>
      </c>
      <c r="B1231" s="311">
        <v>0</v>
      </c>
      <c r="C1231" s="117"/>
      <c r="D1231" s="308" t="e">
        <f t="shared" si="19"/>
        <v>#DIV/0!</v>
      </c>
    </row>
    <row r="1232" spans="1:4" ht="15">
      <c r="A1232" s="168" t="s">
        <v>1100</v>
      </c>
      <c r="B1232" s="311">
        <v>0</v>
      </c>
      <c r="C1232" s="117"/>
      <c r="D1232" s="308" t="e">
        <f t="shared" si="19"/>
        <v>#DIV/0!</v>
      </c>
    </row>
    <row r="1233" spans="1:4" ht="15">
      <c r="A1233" s="168" t="s">
        <v>1101</v>
      </c>
      <c r="B1233" s="311">
        <v>0</v>
      </c>
      <c r="C1233" s="117"/>
      <c r="D1233" s="308" t="e">
        <f t="shared" si="19"/>
        <v>#DIV/0!</v>
      </c>
    </row>
    <row r="1234" spans="1:4" ht="15">
      <c r="A1234" s="168" t="s">
        <v>173</v>
      </c>
      <c r="B1234" s="311">
        <v>0</v>
      </c>
      <c r="C1234" s="117"/>
      <c r="D1234" s="308" t="e">
        <f t="shared" si="19"/>
        <v>#DIV/0!</v>
      </c>
    </row>
    <row r="1235" spans="1:4" ht="15">
      <c r="A1235" s="168" t="s">
        <v>1102</v>
      </c>
      <c r="B1235" s="311">
        <v>0</v>
      </c>
      <c r="C1235" s="117"/>
      <c r="D1235" s="308" t="e">
        <f t="shared" si="19"/>
        <v>#DIV/0!</v>
      </c>
    </row>
    <row r="1236" spans="1:4" ht="15">
      <c r="A1236" s="168" t="s">
        <v>1103</v>
      </c>
      <c r="B1236" s="311">
        <v>0</v>
      </c>
      <c r="C1236" s="117">
        <f>SUM(C1237:C1248)</f>
        <v>0</v>
      </c>
      <c r="D1236" s="308" t="e">
        <f t="shared" si="19"/>
        <v>#DIV/0!</v>
      </c>
    </row>
    <row r="1237" spans="1:4" ht="15">
      <c r="A1237" s="168" t="s">
        <v>164</v>
      </c>
      <c r="B1237" s="311">
        <v>0</v>
      </c>
      <c r="C1237" s="117"/>
      <c r="D1237" s="308" t="e">
        <f t="shared" si="19"/>
        <v>#DIV/0!</v>
      </c>
    </row>
    <row r="1238" spans="1:4" ht="15">
      <c r="A1238" s="168" t="s">
        <v>165</v>
      </c>
      <c r="B1238" s="311">
        <v>0</v>
      </c>
      <c r="C1238" s="117"/>
      <c r="D1238" s="308" t="e">
        <f t="shared" si="19"/>
        <v>#DIV/0!</v>
      </c>
    </row>
    <row r="1239" spans="1:4" ht="15">
      <c r="A1239" s="168" t="s">
        <v>166</v>
      </c>
      <c r="B1239" s="311">
        <v>0</v>
      </c>
      <c r="C1239" s="117"/>
      <c r="D1239" s="308" t="e">
        <f t="shared" si="19"/>
        <v>#DIV/0!</v>
      </c>
    </row>
    <row r="1240" spans="1:4" ht="15">
      <c r="A1240" s="168" t="s">
        <v>1104</v>
      </c>
      <c r="B1240" s="311">
        <v>0</v>
      </c>
      <c r="C1240" s="117"/>
      <c r="D1240" s="308" t="e">
        <f t="shared" si="19"/>
        <v>#DIV/0!</v>
      </c>
    </row>
    <row r="1241" spans="1:4" ht="15">
      <c r="A1241" s="168" t="s">
        <v>1105</v>
      </c>
      <c r="B1241" s="311">
        <v>0</v>
      </c>
      <c r="C1241" s="117"/>
      <c r="D1241" s="308" t="e">
        <f t="shared" si="19"/>
        <v>#DIV/0!</v>
      </c>
    </row>
    <row r="1242" spans="1:4" ht="15">
      <c r="A1242" s="168" t="s">
        <v>1106</v>
      </c>
      <c r="B1242" s="311">
        <v>0</v>
      </c>
      <c r="C1242" s="117"/>
      <c r="D1242" s="308" t="e">
        <f t="shared" si="19"/>
        <v>#DIV/0!</v>
      </c>
    </row>
    <row r="1243" spans="1:4" ht="15">
      <c r="A1243" s="168" t="s">
        <v>1107</v>
      </c>
      <c r="B1243" s="311">
        <v>0</v>
      </c>
      <c r="C1243" s="117"/>
      <c r="D1243" s="308" t="e">
        <f t="shared" si="19"/>
        <v>#DIV/0!</v>
      </c>
    </row>
    <row r="1244" spans="1:4" ht="15">
      <c r="A1244" s="168" t="s">
        <v>1108</v>
      </c>
      <c r="B1244" s="311">
        <v>0</v>
      </c>
      <c r="C1244" s="117"/>
      <c r="D1244" s="308" t="e">
        <f t="shared" si="19"/>
        <v>#DIV/0!</v>
      </c>
    </row>
    <row r="1245" spans="1:4" ht="15">
      <c r="A1245" s="168" t="s">
        <v>1109</v>
      </c>
      <c r="B1245" s="311">
        <v>0</v>
      </c>
      <c r="C1245" s="117"/>
      <c r="D1245" s="308" t="e">
        <f t="shared" si="19"/>
        <v>#DIV/0!</v>
      </c>
    </row>
    <row r="1246" spans="1:4" ht="15">
      <c r="A1246" s="168" t="s">
        <v>1110</v>
      </c>
      <c r="B1246" s="311">
        <v>0</v>
      </c>
      <c r="C1246" s="117"/>
      <c r="D1246" s="308" t="e">
        <f t="shared" si="19"/>
        <v>#DIV/0!</v>
      </c>
    </row>
    <row r="1247" spans="1:4" ht="15">
      <c r="A1247" s="168" t="s">
        <v>1111</v>
      </c>
      <c r="B1247" s="311">
        <v>0</v>
      </c>
      <c r="C1247" s="117"/>
      <c r="D1247" s="308" t="e">
        <f t="shared" si="19"/>
        <v>#DIV/0!</v>
      </c>
    </row>
    <row r="1248" spans="1:4" ht="15">
      <c r="A1248" s="168" t="s">
        <v>1112</v>
      </c>
      <c r="B1248" s="311">
        <v>0</v>
      </c>
      <c r="C1248" s="117"/>
      <c r="D1248" s="308" t="e">
        <f t="shared" si="19"/>
        <v>#DIV/0!</v>
      </c>
    </row>
    <row r="1249" spans="1:4" ht="15">
      <c r="A1249" s="168" t="s">
        <v>1113</v>
      </c>
      <c r="B1249" s="311">
        <v>5253</v>
      </c>
      <c r="C1249" s="117">
        <f>SUM(C1250:C1252)</f>
        <v>1332</v>
      </c>
      <c r="D1249" s="308">
        <f t="shared" si="19"/>
        <v>0.2535693889206168</v>
      </c>
    </row>
    <row r="1250" spans="1:4" ht="15">
      <c r="A1250" s="168" t="s">
        <v>1114</v>
      </c>
      <c r="B1250" s="311">
        <v>5193</v>
      </c>
      <c r="C1250" s="158">
        <v>1332</v>
      </c>
      <c r="D1250" s="308">
        <f t="shared" si="19"/>
        <v>0.2564991334488735</v>
      </c>
    </row>
    <row r="1251" spans="1:4" ht="15">
      <c r="A1251" s="168" t="s">
        <v>1115</v>
      </c>
      <c r="B1251" s="311">
        <v>60</v>
      </c>
      <c r="C1251" s="158">
        <v>0</v>
      </c>
      <c r="D1251" s="308">
        <f t="shared" si="19"/>
        <v>0</v>
      </c>
    </row>
    <row r="1252" spans="1:4" ht="15">
      <c r="A1252" s="168" t="s">
        <v>1116</v>
      </c>
      <c r="B1252" s="311">
        <v>0</v>
      </c>
      <c r="C1252" s="158">
        <v>0</v>
      </c>
      <c r="D1252" s="308" t="e">
        <f t="shared" si="19"/>
        <v>#DIV/0!</v>
      </c>
    </row>
    <row r="1253" spans="1:4" ht="15">
      <c r="A1253" s="168" t="s">
        <v>1117</v>
      </c>
      <c r="B1253" s="311">
        <v>0</v>
      </c>
      <c r="C1253" s="117">
        <f>SUM(C1256:C1258)</f>
        <v>1525</v>
      </c>
      <c r="D1253" s="308" t="e">
        <f t="shared" si="19"/>
        <v>#DIV/0!</v>
      </c>
    </row>
    <row r="1254" spans="1:4" ht="15">
      <c r="A1254" s="168" t="s">
        <v>1118</v>
      </c>
      <c r="B1254" s="311">
        <v>0</v>
      </c>
      <c r="C1254" s="168"/>
      <c r="D1254" s="308" t="e">
        <f t="shared" si="19"/>
        <v>#DIV/0!</v>
      </c>
    </row>
    <row r="1255" spans="1:4" ht="15">
      <c r="A1255" s="168" t="s">
        <v>1119</v>
      </c>
      <c r="B1255" s="311">
        <v>0</v>
      </c>
      <c r="C1255" s="168"/>
      <c r="D1255" s="308" t="e">
        <f t="shared" si="19"/>
        <v>#DIV/0!</v>
      </c>
    </row>
    <row r="1256" spans="1:4" ht="15">
      <c r="A1256" s="168" t="s">
        <v>1120</v>
      </c>
      <c r="B1256" s="311">
        <v>0</v>
      </c>
      <c r="C1256" s="158">
        <v>1295</v>
      </c>
      <c r="D1256" s="308" t="e">
        <f t="shared" si="19"/>
        <v>#DIV/0!</v>
      </c>
    </row>
    <row r="1257" spans="1:4" ht="15">
      <c r="A1257" s="168" t="s">
        <v>1121</v>
      </c>
      <c r="B1257" s="311">
        <v>0</v>
      </c>
      <c r="C1257" s="158">
        <v>200</v>
      </c>
      <c r="D1257" s="308" t="e">
        <f t="shared" si="19"/>
        <v>#DIV/0!</v>
      </c>
    </row>
    <row r="1258" spans="1:4" ht="15">
      <c r="A1258" s="168" t="s">
        <v>1122</v>
      </c>
      <c r="B1258" s="311">
        <v>0</v>
      </c>
      <c r="C1258" s="158">
        <v>30</v>
      </c>
      <c r="D1258" s="308" t="e">
        <f t="shared" si="19"/>
        <v>#DIV/0!</v>
      </c>
    </row>
    <row r="1259" spans="1:4" ht="15">
      <c r="A1259" s="168" t="s">
        <v>1123</v>
      </c>
      <c r="B1259" s="311">
        <v>0</v>
      </c>
      <c r="C1259" s="117">
        <v>410</v>
      </c>
      <c r="D1259" s="308" t="e">
        <f t="shared" si="19"/>
        <v>#DIV/0!</v>
      </c>
    </row>
    <row r="1260" spans="1:4" ht="15">
      <c r="A1260" s="168" t="s">
        <v>1124</v>
      </c>
      <c r="B1260" s="311">
        <v>1900</v>
      </c>
      <c r="C1260" s="117"/>
      <c r="D1260" s="308">
        <f t="shared" si="19"/>
        <v>0</v>
      </c>
    </row>
    <row r="1261" spans="1:4" ht="15">
      <c r="A1261" s="168" t="s">
        <v>1125</v>
      </c>
      <c r="B1261" s="311">
        <v>9444</v>
      </c>
      <c r="C1261" s="117">
        <f>SUM(C1262)</f>
        <v>10204</v>
      </c>
      <c r="D1261" s="308">
        <f t="shared" si="19"/>
        <v>1.0804743752647183</v>
      </c>
    </row>
    <row r="1262" spans="1:4" ht="15">
      <c r="A1262" s="168" t="s">
        <v>1126</v>
      </c>
      <c r="B1262" s="311">
        <v>9444</v>
      </c>
      <c r="C1262" s="117">
        <f>SUM(C1263:C1266)</f>
        <v>10204</v>
      </c>
      <c r="D1262" s="308">
        <f t="shared" si="19"/>
        <v>1.0804743752647183</v>
      </c>
    </row>
    <row r="1263" spans="1:4" ht="15">
      <c r="A1263" s="168" t="s">
        <v>1127</v>
      </c>
      <c r="B1263" s="311">
        <v>9444</v>
      </c>
      <c r="C1263" s="158">
        <v>9889</v>
      </c>
      <c r="D1263" s="308">
        <f t="shared" si="19"/>
        <v>1.0471198644642101</v>
      </c>
    </row>
    <row r="1264" spans="1:4" ht="15">
      <c r="A1264" s="168" t="s">
        <v>1128</v>
      </c>
      <c r="B1264" s="311">
        <v>0</v>
      </c>
      <c r="C1264" s="158">
        <v>0</v>
      </c>
      <c r="D1264" s="308" t="e">
        <f t="shared" si="19"/>
        <v>#DIV/0!</v>
      </c>
    </row>
    <row r="1265" spans="1:4" ht="15">
      <c r="A1265" s="168" t="s">
        <v>1129</v>
      </c>
      <c r="B1265" s="311">
        <v>0</v>
      </c>
      <c r="C1265" s="158">
        <v>236</v>
      </c>
      <c r="D1265" s="308" t="e">
        <f t="shared" si="19"/>
        <v>#DIV/0!</v>
      </c>
    </row>
    <row r="1266" spans="1:4" ht="15">
      <c r="A1266" s="168" t="s">
        <v>1130</v>
      </c>
      <c r="B1266" s="311">
        <v>0</v>
      </c>
      <c r="C1266" s="158">
        <v>79</v>
      </c>
      <c r="D1266" s="308" t="e">
        <f t="shared" si="19"/>
        <v>#DIV/0!</v>
      </c>
    </row>
    <row r="1267" spans="1:4" ht="15">
      <c r="A1267" s="117" t="s">
        <v>1131</v>
      </c>
      <c r="B1267" s="311">
        <v>56</v>
      </c>
      <c r="C1267" s="117">
        <f>SUM(C1268)</f>
        <v>91</v>
      </c>
      <c r="D1267" s="308">
        <f t="shared" si="19"/>
        <v>1.625</v>
      </c>
    </row>
    <row r="1268" spans="1:4" ht="15">
      <c r="A1268" s="117" t="s">
        <v>1132</v>
      </c>
      <c r="B1268" s="311">
        <v>56</v>
      </c>
      <c r="C1268" s="158">
        <v>91</v>
      </c>
      <c r="D1268" s="308">
        <f t="shared" si="19"/>
        <v>1.625</v>
      </c>
    </row>
    <row r="1269" spans="1:4" ht="15">
      <c r="A1269" s="117" t="s">
        <v>1133</v>
      </c>
      <c r="B1269" s="311">
        <v>12579</v>
      </c>
      <c r="C1269" s="117">
        <f>SUM(C1270:C1271)</f>
        <v>3990</v>
      </c>
      <c r="D1269" s="308">
        <f t="shared" si="19"/>
        <v>0.31719532554257096</v>
      </c>
    </row>
    <row r="1270" spans="1:4" ht="15">
      <c r="A1270" s="117" t="s">
        <v>1134</v>
      </c>
      <c r="B1270" s="311">
        <v>12559</v>
      </c>
      <c r="C1270" s="117"/>
      <c r="D1270" s="308">
        <f t="shared" si="19"/>
        <v>0</v>
      </c>
    </row>
    <row r="1271" spans="1:4" ht="15">
      <c r="A1271" s="117" t="s">
        <v>981</v>
      </c>
      <c r="B1271" s="311">
        <v>20</v>
      </c>
      <c r="C1271" s="158">
        <v>3990</v>
      </c>
      <c r="D1271" s="308">
        <f t="shared" si="19"/>
        <v>199.5</v>
      </c>
    </row>
    <row r="1272" spans="1:4" ht="15">
      <c r="A1272" s="117"/>
      <c r="B1272" s="311"/>
      <c r="C1272" s="117"/>
      <c r="D1272" s="308" t="e">
        <f t="shared" si="19"/>
        <v>#DIV/0!</v>
      </c>
    </row>
    <row r="1273" spans="1:4" ht="15">
      <c r="A1273" s="42" t="s">
        <v>1135</v>
      </c>
      <c r="B1273" s="311">
        <v>367000</v>
      </c>
      <c r="C1273" s="311">
        <f>SUM(C4,C248,C251,C263,C354,C407,C461,C518,C638,C708,C781,C800,C911,C975,C1041,C1061,C1076,C1086,C1130,C1150,C1203,C1260,C1261,C1267,C1269)</f>
        <v>511000</v>
      </c>
      <c r="D1273" s="308">
        <f t="shared" si="19"/>
        <v>1.3923705722070845</v>
      </c>
    </row>
  </sheetData>
  <sheetProtection/>
  <mergeCells count="1">
    <mergeCell ref="A1:D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40"/>
  <sheetViews>
    <sheetView workbookViewId="0" topLeftCell="A1">
      <selection activeCell="A2" sqref="A2:IV2"/>
    </sheetView>
  </sheetViews>
  <sheetFormatPr defaultColWidth="8.875" defaultRowHeight="13.5"/>
  <cols>
    <col min="1" max="1" width="24.75390625" style="222" bestFit="1" customWidth="1"/>
    <col min="2" max="2" width="21.50390625" style="298" customWidth="1"/>
    <col min="3" max="3" width="17.875" style="222" customWidth="1"/>
    <col min="4" max="4" width="16.00390625" style="222" customWidth="1"/>
    <col min="5" max="16384" width="9.00390625" style="222" bestFit="1" customWidth="1"/>
  </cols>
  <sheetData>
    <row r="1" spans="1:4" ht="34.5" customHeight="1">
      <c r="A1" s="59" t="s">
        <v>1136</v>
      </c>
      <c r="B1" s="299"/>
      <c r="C1" s="299"/>
      <c r="D1" s="299"/>
    </row>
    <row r="2" spans="1:4" ht="22.5" customHeight="1">
      <c r="A2" s="93" t="s">
        <v>1137</v>
      </c>
      <c r="B2"/>
      <c r="C2"/>
      <c r="D2" t="s">
        <v>44</v>
      </c>
    </row>
    <row r="3" spans="1:4" s="279" customFormat="1" ht="22.5" customHeight="1">
      <c r="A3" s="196" t="s">
        <v>1138</v>
      </c>
      <c r="B3" s="196" t="s">
        <v>1139</v>
      </c>
      <c r="C3" s="195" t="s">
        <v>47</v>
      </c>
      <c r="D3" s="196" t="s">
        <v>48</v>
      </c>
    </row>
    <row r="4" spans="1:4" ht="15" customHeight="1">
      <c r="A4" s="147" t="s">
        <v>1140</v>
      </c>
      <c r="B4" s="148">
        <v>41682</v>
      </c>
      <c r="C4" s="43">
        <v>36836</v>
      </c>
      <c r="D4" s="300">
        <f>C4/B4</f>
        <v>0.8837387841274411</v>
      </c>
    </row>
    <row r="5" spans="1:4" ht="15" customHeight="1">
      <c r="A5" s="147" t="s">
        <v>1141</v>
      </c>
      <c r="B5" s="148">
        <v>21174</v>
      </c>
      <c r="C5" s="43">
        <v>28489</v>
      </c>
      <c r="D5" s="300">
        <f>C5/B5</f>
        <v>1.3454708604892793</v>
      </c>
    </row>
    <row r="6" spans="1:4" ht="15" customHeight="1">
      <c r="A6" s="147" t="s">
        <v>1142</v>
      </c>
      <c r="B6" s="150">
        <v>14379</v>
      </c>
      <c r="C6" s="43">
        <v>5520</v>
      </c>
      <c r="D6" s="300">
        <f>C6/B6</f>
        <v>0.3838931775505946</v>
      </c>
    </row>
    <row r="7" spans="1:4" ht="15" customHeight="1">
      <c r="A7" s="147" t="s">
        <v>1143</v>
      </c>
      <c r="B7" s="150">
        <v>6129</v>
      </c>
      <c r="C7" s="43">
        <v>2025</v>
      </c>
      <c r="D7" s="300">
        <f>C7/B7</f>
        <v>0.3303964757709251</v>
      </c>
    </row>
    <row r="8" spans="1:4" ht="15" customHeight="1">
      <c r="A8" s="147" t="s">
        <v>1144</v>
      </c>
      <c r="B8" s="148"/>
      <c r="C8" s="43">
        <v>802</v>
      </c>
      <c r="D8" s="300"/>
    </row>
    <row r="9" spans="1:4" ht="15" customHeight="1">
      <c r="A9" s="147" t="s">
        <v>1145</v>
      </c>
      <c r="B9" s="148">
        <v>7711</v>
      </c>
      <c r="C9" s="43">
        <f>SUM(C10:C18)</f>
        <v>6601</v>
      </c>
      <c r="D9" s="300">
        <f>C9/B9</f>
        <v>0.856049798988458</v>
      </c>
    </row>
    <row r="10" spans="1:4" ht="15" customHeight="1">
      <c r="A10" s="147" t="s">
        <v>1146</v>
      </c>
      <c r="B10" s="148">
        <v>3905</v>
      </c>
      <c r="C10" s="43">
        <v>5500</v>
      </c>
      <c r="D10" s="300">
        <f>C10/B10</f>
        <v>1.408450704225352</v>
      </c>
    </row>
    <row r="11" spans="1:4" ht="15" customHeight="1">
      <c r="A11" s="147" t="s">
        <v>1147</v>
      </c>
      <c r="B11" s="148">
        <v>93</v>
      </c>
      <c r="C11" s="43">
        <v>260</v>
      </c>
      <c r="D11" s="300">
        <f>C11/B11</f>
        <v>2.795698924731183</v>
      </c>
    </row>
    <row r="12" spans="1:4" ht="15" customHeight="1">
      <c r="A12" s="147" t="s">
        <v>1148</v>
      </c>
      <c r="B12" s="148"/>
      <c r="C12" s="43">
        <v>200</v>
      </c>
      <c r="D12" s="300"/>
    </row>
    <row r="13" spans="1:4" ht="15" customHeight="1">
      <c r="A13" s="147" t="s">
        <v>1149</v>
      </c>
      <c r="B13" s="148"/>
      <c r="C13" s="43">
        <v>45</v>
      </c>
      <c r="D13" s="300"/>
    </row>
    <row r="14" spans="1:4" ht="15" customHeight="1">
      <c r="A14" s="147" t="s">
        <v>1150</v>
      </c>
      <c r="B14" s="148"/>
      <c r="C14" s="43">
        <v>243</v>
      </c>
      <c r="D14" s="300" t="e">
        <f>C14/B14</f>
        <v>#DIV/0!</v>
      </c>
    </row>
    <row r="15" spans="1:4" ht="15" customHeight="1">
      <c r="A15" s="147" t="s">
        <v>1151</v>
      </c>
      <c r="B15" s="148">
        <v>127</v>
      </c>
      <c r="C15" s="43">
        <v>127</v>
      </c>
      <c r="D15" s="300">
        <f>C15/B15</f>
        <v>1</v>
      </c>
    </row>
    <row r="16" spans="1:4" ht="15" customHeight="1">
      <c r="A16" s="147" t="s">
        <v>1152</v>
      </c>
      <c r="B16" s="148"/>
      <c r="C16" s="43">
        <v>0</v>
      </c>
      <c r="D16" s="300"/>
    </row>
    <row r="17" spans="1:4" ht="15" customHeight="1">
      <c r="A17" s="147" t="s">
        <v>1153</v>
      </c>
      <c r="B17" s="148">
        <v>226</v>
      </c>
      <c r="C17" s="43">
        <v>226</v>
      </c>
      <c r="D17" s="300">
        <f>C17/B17</f>
        <v>1</v>
      </c>
    </row>
    <row r="18" spans="1:4" ht="15" customHeight="1">
      <c r="A18" s="147" t="s">
        <v>1154</v>
      </c>
      <c r="B18" s="148">
        <v>3360</v>
      </c>
      <c r="C18" s="43"/>
      <c r="D18" s="300">
        <f>C18/B18</f>
        <v>0</v>
      </c>
    </row>
    <row r="19" spans="1:4" ht="15" customHeight="1">
      <c r="A19" s="147" t="s">
        <v>1155</v>
      </c>
      <c r="B19" s="148"/>
      <c r="C19" s="151"/>
      <c r="D19" s="300" t="e">
        <f>C19/B19</f>
        <v>#DIV/0!</v>
      </c>
    </row>
    <row r="20" spans="1:4" ht="15" customHeight="1">
      <c r="A20" s="147" t="s">
        <v>1156</v>
      </c>
      <c r="B20" s="148"/>
      <c r="C20" s="152"/>
      <c r="D20" s="300"/>
    </row>
    <row r="21" spans="1:4" ht="15" customHeight="1">
      <c r="A21" s="147" t="s">
        <v>1157</v>
      </c>
      <c r="B21" s="148"/>
      <c r="C21" s="152"/>
      <c r="D21" s="300"/>
    </row>
    <row r="22" spans="1:4" ht="15" customHeight="1">
      <c r="A22" s="147" t="s">
        <v>1158</v>
      </c>
      <c r="B22" s="148"/>
      <c r="C22" s="152"/>
      <c r="D22" s="300"/>
    </row>
    <row r="23" spans="1:4" ht="15" customHeight="1">
      <c r="A23" s="147" t="s">
        <v>1159</v>
      </c>
      <c r="B23" s="148"/>
      <c r="C23" s="152"/>
      <c r="D23" s="300"/>
    </row>
    <row r="24" spans="1:4" ht="15" customHeight="1">
      <c r="A24" s="147" t="s">
        <v>1160</v>
      </c>
      <c r="B24" s="148"/>
      <c r="C24" s="152"/>
      <c r="D24" s="300"/>
    </row>
    <row r="25" spans="1:4" ht="15" customHeight="1">
      <c r="A25" s="147" t="s">
        <v>1161</v>
      </c>
      <c r="B25" s="148"/>
      <c r="C25" s="152"/>
      <c r="D25" s="300"/>
    </row>
    <row r="26" spans="1:4" ht="15" customHeight="1">
      <c r="A26" s="147" t="s">
        <v>1162</v>
      </c>
      <c r="B26" s="148"/>
      <c r="C26" s="152"/>
      <c r="D26" s="300"/>
    </row>
    <row r="27" spans="1:4" ht="15" customHeight="1">
      <c r="A27" s="147" t="s">
        <v>1163</v>
      </c>
      <c r="B27" s="148">
        <v>47308</v>
      </c>
      <c r="C27" s="43">
        <f>SUM(C28:C30)</f>
        <v>57379</v>
      </c>
      <c r="D27" s="300"/>
    </row>
    <row r="28" spans="1:4" ht="15" customHeight="1">
      <c r="A28" s="147" t="s">
        <v>1164</v>
      </c>
      <c r="B28" s="148">
        <v>44308</v>
      </c>
      <c r="C28" s="43">
        <v>47243</v>
      </c>
      <c r="D28" s="300">
        <f>C28/B28</f>
        <v>1.066240859438476</v>
      </c>
    </row>
    <row r="29" spans="1:4" ht="15" customHeight="1">
      <c r="A29" s="147" t="s">
        <v>1165</v>
      </c>
      <c r="B29" s="148">
        <v>3000</v>
      </c>
      <c r="C29" s="43">
        <v>3873</v>
      </c>
      <c r="D29" s="300">
        <f>C29/B29</f>
        <v>1.291</v>
      </c>
    </row>
    <row r="30" spans="1:4" ht="15" customHeight="1">
      <c r="A30" s="147" t="s">
        <v>1166</v>
      </c>
      <c r="B30" s="148"/>
      <c r="C30" s="43">
        <v>6263</v>
      </c>
      <c r="D30" s="300" t="e">
        <f>C30/B30</f>
        <v>#DIV/0!</v>
      </c>
    </row>
    <row r="31" spans="1:4" ht="15" customHeight="1">
      <c r="A31" s="147" t="s">
        <v>1167</v>
      </c>
      <c r="B31" s="148"/>
      <c r="C31" s="152"/>
      <c r="D31" s="300"/>
    </row>
    <row r="32" spans="1:4" ht="15" customHeight="1">
      <c r="A32" s="147" t="s">
        <v>1168</v>
      </c>
      <c r="B32" s="148"/>
      <c r="C32" s="152"/>
      <c r="D32" s="300"/>
    </row>
    <row r="33" spans="1:4" ht="15" customHeight="1">
      <c r="A33" s="147" t="s">
        <v>1169</v>
      </c>
      <c r="B33" s="148"/>
      <c r="C33" s="152"/>
      <c r="D33" s="300"/>
    </row>
    <row r="34" spans="1:4" ht="15" customHeight="1">
      <c r="A34" s="147" t="s">
        <v>1170</v>
      </c>
      <c r="B34" s="148">
        <v>83277</v>
      </c>
      <c r="C34" s="43">
        <f>SUM(C35:C39)</f>
        <v>29519</v>
      </c>
      <c r="D34" s="300"/>
    </row>
    <row r="35" spans="1:4" ht="15" customHeight="1">
      <c r="A35" s="147" t="s">
        <v>1171</v>
      </c>
      <c r="B35" s="148">
        <v>28500</v>
      </c>
      <c r="C35" s="43">
        <v>20030</v>
      </c>
      <c r="D35" s="300"/>
    </row>
    <row r="36" spans="1:4" ht="15" customHeight="1">
      <c r="A36" s="147" t="s">
        <v>1172</v>
      </c>
      <c r="B36" s="148"/>
      <c r="C36" s="43">
        <v>0</v>
      </c>
      <c r="D36" s="300"/>
    </row>
    <row r="37" spans="1:4" ht="15" customHeight="1">
      <c r="A37" s="147" t="s">
        <v>1173</v>
      </c>
      <c r="B37" s="148"/>
      <c r="C37" s="43">
        <v>0</v>
      </c>
      <c r="D37" s="300"/>
    </row>
    <row r="38" spans="1:4" ht="15" customHeight="1">
      <c r="A38" s="147" t="s">
        <v>1174</v>
      </c>
      <c r="B38" s="150">
        <v>330</v>
      </c>
      <c r="C38" s="43">
        <v>280</v>
      </c>
      <c r="D38" s="300"/>
    </row>
    <row r="39" spans="1:4" ht="15" customHeight="1">
      <c r="A39" s="147" t="s">
        <v>1175</v>
      </c>
      <c r="B39" s="150">
        <v>54447</v>
      </c>
      <c r="C39" s="43">
        <v>9209</v>
      </c>
      <c r="D39" s="300">
        <f>C39/B39</f>
        <v>0.16913695887744046</v>
      </c>
    </row>
    <row r="40" spans="1:4" ht="15" customHeight="1">
      <c r="A40" s="147" t="s">
        <v>1176</v>
      </c>
      <c r="B40" s="148">
        <f>SUM(B4,B9,B19,B27,B31,B34)</f>
        <v>179978</v>
      </c>
      <c r="C40" s="148">
        <f>SUM(C4,C9,C19,C27,C34)</f>
        <v>130335</v>
      </c>
      <c r="D40" s="300">
        <f>C40/B40</f>
        <v>0.724171843225283</v>
      </c>
    </row>
  </sheetData>
  <sheetProtection/>
  <mergeCells count="1">
    <mergeCell ref="A1:D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D48"/>
  <sheetViews>
    <sheetView showGridLines="0" showZeros="0" workbookViewId="0" topLeftCell="A1">
      <selection activeCell="G11" sqref="G11"/>
    </sheetView>
  </sheetViews>
  <sheetFormatPr defaultColWidth="8.875" defaultRowHeight="13.5"/>
  <cols>
    <col min="1" max="1" width="47.625" style="51" customWidth="1"/>
    <col min="2" max="4" width="11.125" style="51" customWidth="1"/>
    <col min="5" max="16384" width="9.00390625" style="51" bestFit="1" customWidth="1"/>
  </cols>
  <sheetData>
    <row r="1" spans="1:4" ht="43.5" customHeight="1">
      <c r="A1" s="73" t="s">
        <v>1177</v>
      </c>
      <c r="B1" s="73"/>
      <c r="C1" s="73"/>
      <c r="D1" s="73"/>
    </row>
    <row r="2" spans="1:4" s="222" customFormat="1" ht="22.5" customHeight="1">
      <c r="A2" s="93" t="s">
        <v>1178</v>
      </c>
      <c r="B2"/>
      <c r="C2"/>
      <c r="D2" t="s">
        <v>44</v>
      </c>
    </row>
    <row r="3" spans="1:4" s="50" customFormat="1" ht="21" customHeight="1">
      <c r="A3" s="42" t="s">
        <v>45</v>
      </c>
      <c r="B3" s="42" t="s">
        <v>46</v>
      </c>
      <c r="C3" s="41" t="s">
        <v>47</v>
      </c>
      <c r="D3" s="42" t="s">
        <v>161</v>
      </c>
    </row>
    <row r="4" spans="1:4" ht="15" customHeight="1">
      <c r="A4" s="120" t="s">
        <v>1179</v>
      </c>
      <c r="B4" s="120"/>
      <c r="C4" s="121"/>
      <c r="D4" s="294"/>
    </row>
    <row r="5" spans="1:4" ht="15" customHeight="1">
      <c r="A5" s="120" t="s">
        <v>1180</v>
      </c>
      <c r="B5" s="120"/>
      <c r="C5" s="121"/>
      <c r="D5" s="295"/>
    </row>
    <row r="6" spans="1:4" ht="15" customHeight="1">
      <c r="A6" s="120" t="s">
        <v>1181</v>
      </c>
      <c r="B6" s="120"/>
      <c r="C6" s="121"/>
      <c r="D6" s="295"/>
    </row>
    <row r="7" spans="1:4" ht="15" customHeight="1">
      <c r="A7" s="120" t="s">
        <v>1182</v>
      </c>
      <c r="B7" s="120"/>
      <c r="C7" s="121"/>
      <c r="D7" s="295"/>
    </row>
    <row r="8" spans="1:4" ht="15" customHeight="1">
      <c r="A8" s="120" t="s">
        <v>1183</v>
      </c>
      <c r="B8" s="120"/>
      <c r="C8" s="121"/>
      <c r="D8" s="295"/>
    </row>
    <row r="9" spans="1:4" ht="15" customHeight="1">
      <c r="A9" s="120" t="s">
        <v>1184</v>
      </c>
      <c r="B9" s="120"/>
      <c r="C9" s="121"/>
      <c r="D9" s="295"/>
    </row>
    <row r="10" spans="1:4" ht="15" customHeight="1">
      <c r="A10" s="120" t="s">
        <v>1185</v>
      </c>
      <c r="B10" s="120"/>
      <c r="C10" s="121"/>
      <c r="D10" s="295"/>
    </row>
    <row r="11" spans="1:4" ht="15" customHeight="1">
      <c r="A11" s="120" t="s">
        <v>1186</v>
      </c>
      <c r="B11" s="120"/>
      <c r="C11" s="121"/>
      <c r="D11" s="295"/>
    </row>
    <row r="12" spans="1:4" ht="15" customHeight="1">
      <c r="A12" s="120" t="s">
        <v>1187</v>
      </c>
      <c r="B12" s="120"/>
      <c r="C12" s="121"/>
      <c r="D12" s="295"/>
    </row>
    <row r="13" spans="1:4" ht="15" customHeight="1">
      <c r="A13" s="120" t="s">
        <v>1188</v>
      </c>
      <c r="B13" s="296">
        <v>82250</v>
      </c>
      <c r="C13" s="117">
        <v>31743</v>
      </c>
      <c r="D13" s="295">
        <f>C13/B13</f>
        <v>0.38593313069908813</v>
      </c>
    </row>
    <row r="14" spans="1:4" ht="15" customHeight="1">
      <c r="A14" s="120" t="s">
        <v>1189</v>
      </c>
      <c r="B14" s="117">
        <v>13000</v>
      </c>
      <c r="C14" s="125">
        <v>22334</v>
      </c>
      <c r="D14" s="295">
        <f>C14/B14</f>
        <v>1.718</v>
      </c>
    </row>
    <row r="15" spans="1:4" ht="15" customHeight="1">
      <c r="A15" s="120" t="s">
        <v>1190</v>
      </c>
      <c r="B15" s="117">
        <v>500</v>
      </c>
      <c r="C15" s="125">
        <v>466</v>
      </c>
      <c r="D15" s="295">
        <f>C15/B15</f>
        <v>0.932</v>
      </c>
    </row>
    <row r="16" spans="1:4" ht="15" customHeight="1">
      <c r="A16" s="126" t="s">
        <v>1191</v>
      </c>
      <c r="B16" s="117">
        <v>50</v>
      </c>
      <c r="C16" s="125">
        <v>18</v>
      </c>
      <c r="D16" s="295">
        <f>C16/B16</f>
        <v>0.36</v>
      </c>
    </row>
    <row r="17" spans="1:4" ht="15" customHeight="1">
      <c r="A17" s="126" t="s">
        <v>1192</v>
      </c>
      <c r="B17" s="117"/>
      <c r="C17" s="125">
        <v>-135</v>
      </c>
      <c r="D17" s="295"/>
    </row>
    <row r="18" spans="1:4" ht="15" customHeight="1">
      <c r="A18" s="120" t="s">
        <v>1193</v>
      </c>
      <c r="B18" s="117">
        <v>68700</v>
      </c>
      <c r="C18" s="125">
        <v>9060</v>
      </c>
      <c r="D18" s="295">
        <f>C18/B18</f>
        <v>0.13187772925764193</v>
      </c>
    </row>
    <row r="19" spans="1:4" ht="15" customHeight="1">
      <c r="A19" s="120" t="s">
        <v>1194</v>
      </c>
      <c r="B19" s="120"/>
      <c r="C19" s="121"/>
      <c r="D19" s="295"/>
    </row>
    <row r="20" spans="1:4" ht="15" customHeight="1">
      <c r="A20" s="120" t="s">
        <v>1195</v>
      </c>
      <c r="B20" s="120"/>
      <c r="C20" s="121"/>
      <c r="D20" s="295"/>
    </row>
    <row r="21" spans="1:4" ht="15" customHeight="1">
      <c r="A21" s="120" t="s">
        <v>1196</v>
      </c>
      <c r="B21" s="120"/>
      <c r="C21" s="121"/>
      <c r="D21" s="295"/>
    </row>
    <row r="22" spans="1:4" ht="15" customHeight="1">
      <c r="A22" s="120" t="s">
        <v>1197</v>
      </c>
      <c r="B22" s="120"/>
      <c r="C22" s="121"/>
      <c r="D22" s="295"/>
    </row>
    <row r="23" spans="1:4" ht="15" customHeight="1">
      <c r="A23" s="120" t="s">
        <v>1198</v>
      </c>
      <c r="B23" s="296">
        <v>650</v>
      </c>
      <c r="C23" s="117">
        <v>654</v>
      </c>
      <c r="D23" s="295">
        <f>C23/B23</f>
        <v>1.0061538461538462</v>
      </c>
    </row>
    <row r="24" spans="1:4" ht="15" customHeight="1">
      <c r="A24" s="120" t="s">
        <v>1199</v>
      </c>
      <c r="B24" s="120"/>
      <c r="C24" s="121"/>
      <c r="D24" s="295"/>
    </row>
    <row r="25" spans="1:4" ht="15" customHeight="1">
      <c r="A25" s="120" t="s">
        <v>1200</v>
      </c>
      <c r="B25" s="120"/>
      <c r="C25" s="121"/>
      <c r="D25" s="295"/>
    </row>
    <row r="26" spans="1:4" ht="15" customHeight="1">
      <c r="A26" s="120" t="s">
        <v>1201</v>
      </c>
      <c r="B26" s="120"/>
      <c r="C26" s="121"/>
      <c r="D26" s="295"/>
    </row>
    <row r="27" spans="1:4" ht="15" customHeight="1">
      <c r="A27" s="127" t="s">
        <v>1202</v>
      </c>
      <c r="B27" s="127"/>
      <c r="C27" s="128"/>
      <c r="D27" s="295"/>
    </row>
    <row r="28" spans="1:4" ht="15" customHeight="1">
      <c r="A28" s="129" t="s">
        <v>1203</v>
      </c>
      <c r="B28" s="129"/>
      <c r="C28" s="130"/>
      <c r="D28" s="295"/>
    </row>
    <row r="29" spans="1:4" ht="15" customHeight="1">
      <c r="A29" s="129" t="s">
        <v>1204</v>
      </c>
      <c r="B29" s="129"/>
      <c r="C29" s="130"/>
      <c r="D29" s="295"/>
    </row>
    <row r="30" spans="1:4" ht="15" customHeight="1">
      <c r="A30" s="129" t="s">
        <v>1205</v>
      </c>
      <c r="B30" s="296">
        <v>500</v>
      </c>
      <c r="C30" s="117">
        <v>400</v>
      </c>
      <c r="D30" s="295">
        <f>C30/B30</f>
        <v>0.8</v>
      </c>
    </row>
    <row r="31" spans="1:4" ht="15" customHeight="1">
      <c r="A31" s="120" t="s">
        <v>1206</v>
      </c>
      <c r="B31" s="120"/>
      <c r="C31" s="121"/>
      <c r="D31" s="295"/>
    </row>
    <row r="32" spans="1:4" ht="15" customHeight="1">
      <c r="A32" s="120" t="s">
        <v>1207</v>
      </c>
      <c r="B32" s="120"/>
      <c r="C32" s="121"/>
      <c r="D32" s="295"/>
    </row>
    <row r="33" spans="1:4" ht="15" customHeight="1">
      <c r="A33" s="120" t="s">
        <v>1208</v>
      </c>
      <c r="B33" s="120"/>
      <c r="C33" s="121"/>
      <c r="D33" s="295"/>
    </row>
    <row r="34" spans="1:4" ht="15" customHeight="1">
      <c r="A34" s="120" t="s">
        <v>1209</v>
      </c>
      <c r="B34" s="120"/>
      <c r="C34" s="121"/>
      <c r="D34" s="295"/>
    </row>
    <row r="35" spans="1:4" ht="15" customHeight="1">
      <c r="A35" s="120" t="s">
        <v>1210</v>
      </c>
      <c r="B35" s="120"/>
      <c r="C35" s="121"/>
      <c r="D35" s="295"/>
    </row>
    <row r="36" spans="1:4" ht="15" customHeight="1">
      <c r="A36" s="131" t="s">
        <v>158</v>
      </c>
      <c r="B36" s="120">
        <v>83400</v>
      </c>
      <c r="C36" s="121">
        <f>SUM(C13,C23,C30)</f>
        <v>32797</v>
      </c>
      <c r="D36" s="295">
        <f>C36/B36</f>
        <v>0.3932494004796163</v>
      </c>
    </row>
    <row r="37" spans="1:4" ht="15" customHeight="1">
      <c r="A37" s="120"/>
      <c r="B37" s="120"/>
      <c r="C37" s="121"/>
      <c r="D37" s="295"/>
    </row>
    <row r="38" spans="1:4" ht="15" customHeight="1">
      <c r="A38" s="120" t="s">
        <v>1211</v>
      </c>
      <c r="B38" s="134">
        <v>15000</v>
      </c>
      <c r="C38" s="132">
        <v>26556</v>
      </c>
      <c r="D38" s="295">
        <f>C38/B38</f>
        <v>1.7704</v>
      </c>
    </row>
    <row r="39" spans="1:4" ht="15" customHeight="1">
      <c r="A39" s="120" t="s">
        <v>1212</v>
      </c>
      <c r="B39" s="134">
        <v>15000</v>
      </c>
      <c r="C39" s="132">
        <v>26385</v>
      </c>
      <c r="D39" s="295">
        <f>C39/B39</f>
        <v>1.759</v>
      </c>
    </row>
    <row r="40" spans="1:4" ht="15" customHeight="1">
      <c r="A40" s="120" t="s">
        <v>1213</v>
      </c>
      <c r="B40" s="134">
        <v>15000</v>
      </c>
      <c r="C40" s="132">
        <v>26385</v>
      </c>
      <c r="D40" s="295">
        <f>C40/B40</f>
        <v>1.759</v>
      </c>
    </row>
    <row r="41" spans="1:4" ht="15" customHeight="1">
      <c r="A41" s="120" t="s">
        <v>1214</v>
      </c>
      <c r="B41" s="120"/>
      <c r="C41" s="121"/>
      <c r="D41" s="295"/>
    </row>
    <row r="42" spans="1:4" ht="15" customHeight="1">
      <c r="A42" s="120" t="s">
        <v>1215</v>
      </c>
      <c r="B42" s="120"/>
      <c r="C42" s="121"/>
      <c r="D42" s="295"/>
    </row>
    <row r="43" spans="1:4" ht="15" customHeight="1">
      <c r="A43" s="120" t="s">
        <v>1216</v>
      </c>
      <c r="B43" s="120"/>
      <c r="C43" s="121">
        <v>171</v>
      </c>
      <c r="D43" s="295"/>
    </row>
    <row r="44" spans="1:4" ht="15" customHeight="1">
      <c r="A44" s="120" t="s">
        <v>1217</v>
      </c>
      <c r="B44" s="297">
        <v>15000</v>
      </c>
      <c r="C44" s="117">
        <v>68074</v>
      </c>
      <c r="D44" s="295">
        <f>C44/B44</f>
        <v>4.538266666666667</v>
      </c>
    </row>
    <row r="45" spans="1:4" ht="15" customHeight="1">
      <c r="A45" s="120" t="s">
        <v>154</v>
      </c>
      <c r="B45" s="297">
        <v>15000</v>
      </c>
      <c r="C45" s="117">
        <v>68074</v>
      </c>
      <c r="D45" s="295">
        <f>C45/B45</f>
        <v>4.538266666666667</v>
      </c>
    </row>
    <row r="46" spans="1:4" ht="15" customHeight="1">
      <c r="A46" s="120" t="s">
        <v>1218</v>
      </c>
      <c r="B46" s="297">
        <v>15000</v>
      </c>
      <c r="C46" s="117">
        <v>68074</v>
      </c>
      <c r="D46" s="295">
        <f>C46/B46</f>
        <v>4.538266666666667</v>
      </c>
    </row>
    <row r="47" spans="1:4" ht="15" customHeight="1">
      <c r="A47" s="120"/>
      <c r="B47" s="120"/>
      <c r="C47" s="121"/>
      <c r="D47" s="295"/>
    </row>
    <row r="48" spans="1:4" ht="15" customHeight="1">
      <c r="A48" s="131" t="s">
        <v>1219</v>
      </c>
      <c r="B48" s="134">
        <f>SUM(B13++B23+B30+B38+B44)</f>
        <v>113400</v>
      </c>
      <c r="C48" s="133">
        <f>SUM(C13++C23+C30+C38+C44)</f>
        <v>127427</v>
      </c>
      <c r="D48" s="295">
        <f>C48/B48</f>
        <v>1.123694885361552</v>
      </c>
    </row>
  </sheetData>
  <sheetProtection/>
  <mergeCells count="1">
    <mergeCell ref="A1:D1"/>
  </mergeCells>
  <printOptions horizontalCentered="1"/>
  <pageMargins left="0.6693607709539219" right="0.6693607709539219" top="0.7874015748031497" bottom="0.5902039723133478" header="0.11804080384922779" footer="0.11804080384922779"/>
  <pageSetup firstPageNumber="0" useFirstPageNumber="1" fitToHeight="0" fitToWidth="1" horizontalDpi="600" verticalDpi="600" orientation="portrait" paperSize="9" scale="76"/>
</worksheet>
</file>

<file path=xl/worksheets/sheet8.xml><?xml version="1.0" encoding="utf-8"?>
<worksheet xmlns="http://schemas.openxmlformats.org/spreadsheetml/2006/main" xmlns:r="http://schemas.openxmlformats.org/officeDocument/2006/relationships">
  <dimension ref="A1:D247"/>
  <sheetViews>
    <sheetView workbookViewId="0" topLeftCell="A1">
      <selection activeCell="A2" sqref="A2:IV2"/>
    </sheetView>
  </sheetViews>
  <sheetFormatPr defaultColWidth="8.875" defaultRowHeight="13.5"/>
  <cols>
    <col min="1" max="1" width="54.50390625" style="222" customWidth="1"/>
    <col min="2" max="2" width="15.75390625" style="222" customWidth="1"/>
    <col min="3" max="3" width="15.75390625" style="279" customWidth="1"/>
    <col min="4" max="4" width="15.125" style="222" customWidth="1"/>
    <col min="5" max="16384" width="9.00390625" style="222" bestFit="1" customWidth="1"/>
  </cols>
  <sheetData>
    <row r="1" spans="1:4" ht="34.5" customHeight="1">
      <c r="A1" s="146" t="s">
        <v>1220</v>
      </c>
      <c r="B1" s="280"/>
      <c r="C1" s="280"/>
      <c r="D1" s="280"/>
    </row>
    <row r="2" spans="1:4" ht="22.5" customHeight="1">
      <c r="A2" s="93" t="s">
        <v>1221</v>
      </c>
      <c r="B2"/>
      <c r="C2"/>
      <c r="D2" t="s">
        <v>44</v>
      </c>
    </row>
    <row r="3" spans="1:4" s="279" customFormat="1" ht="22.5" customHeight="1">
      <c r="A3" s="29" t="s">
        <v>1222</v>
      </c>
      <c r="B3" s="42" t="s">
        <v>46</v>
      </c>
      <c r="C3" s="196" t="s">
        <v>1223</v>
      </c>
      <c r="D3" s="196" t="s">
        <v>48</v>
      </c>
    </row>
    <row r="4" spans="1:4" ht="15" customHeight="1">
      <c r="A4" s="96" t="s">
        <v>1224</v>
      </c>
      <c r="B4" s="29"/>
      <c r="C4" s="281">
        <v>126</v>
      </c>
      <c r="D4" s="282"/>
    </row>
    <row r="5" spans="1:4" ht="15" customHeight="1">
      <c r="A5" s="99" t="s">
        <v>1225</v>
      </c>
      <c r="B5" s="117"/>
      <c r="C5" s="75">
        <v>5</v>
      </c>
      <c r="D5" s="282"/>
    </row>
    <row r="6" spans="1:4" ht="15" customHeight="1">
      <c r="A6" s="99" t="s">
        <v>1226</v>
      </c>
      <c r="B6" s="117"/>
      <c r="C6" s="283">
        <v>5</v>
      </c>
      <c r="D6" s="282"/>
    </row>
    <row r="7" spans="1:4" ht="15" customHeight="1">
      <c r="A7" s="99" t="s">
        <v>1227</v>
      </c>
      <c r="B7" s="117"/>
      <c r="C7" s="283"/>
      <c r="D7" s="282"/>
    </row>
    <row r="8" spans="1:4" ht="15" customHeight="1">
      <c r="A8" s="99" t="s">
        <v>1228</v>
      </c>
      <c r="B8" s="117"/>
      <c r="C8" s="283"/>
      <c r="D8" s="282"/>
    </row>
    <row r="9" spans="1:4" ht="15" customHeight="1">
      <c r="A9" s="99" t="s">
        <v>1229</v>
      </c>
      <c r="B9" s="117"/>
      <c r="C9" s="283"/>
      <c r="D9" s="282"/>
    </row>
    <row r="10" spans="1:4" ht="15" customHeight="1">
      <c r="A10" s="99" t="s">
        <v>1230</v>
      </c>
      <c r="B10" s="117"/>
      <c r="C10" s="75"/>
      <c r="D10" s="282"/>
    </row>
    <row r="11" spans="1:4" ht="15" customHeight="1">
      <c r="A11" s="99" t="s">
        <v>1231</v>
      </c>
      <c r="B11" s="117"/>
      <c r="C11" s="75">
        <v>121</v>
      </c>
      <c r="D11" s="282"/>
    </row>
    <row r="12" spans="1:4" ht="15" customHeight="1">
      <c r="A12" s="99" t="s">
        <v>1232</v>
      </c>
      <c r="B12" s="117"/>
      <c r="C12" s="284"/>
      <c r="D12" s="282"/>
    </row>
    <row r="13" spans="1:4" ht="15" customHeight="1">
      <c r="A13" s="99" t="s">
        <v>1233</v>
      </c>
      <c r="B13" s="117"/>
      <c r="C13" s="75"/>
      <c r="D13" s="282"/>
    </row>
    <row r="14" spans="1:4" ht="15" customHeight="1">
      <c r="A14" s="99" t="s">
        <v>1234</v>
      </c>
      <c r="B14" s="117"/>
      <c r="C14" s="283"/>
      <c r="D14" s="282"/>
    </row>
    <row r="15" spans="1:4" ht="15" customHeight="1">
      <c r="A15" s="99" t="s">
        <v>1235</v>
      </c>
      <c r="B15" s="117"/>
      <c r="C15" s="284">
        <v>121</v>
      </c>
      <c r="D15" s="282"/>
    </row>
    <row r="16" spans="1:4" ht="15" customHeight="1">
      <c r="A16" s="99" t="s">
        <v>1236</v>
      </c>
      <c r="B16" s="117"/>
      <c r="C16" s="285"/>
      <c r="D16" s="282"/>
    </row>
    <row r="17" spans="1:4" ht="15" customHeight="1">
      <c r="A17" s="99" t="s">
        <v>1237</v>
      </c>
      <c r="B17" s="117"/>
      <c r="C17" s="286"/>
      <c r="D17" s="282"/>
    </row>
    <row r="18" spans="1:4" ht="15" customHeight="1">
      <c r="A18" s="287" t="s">
        <v>1238</v>
      </c>
      <c r="B18" s="117"/>
      <c r="C18" s="286"/>
      <c r="D18" s="282"/>
    </row>
    <row r="19" spans="1:4" ht="15" customHeight="1">
      <c r="A19" s="287" t="s">
        <v>1239</v>
      </c>
      <c r="B19" s="117"/>
      <c r="C19" s="286"/>
      <c r="D19" s="282"/>
    </row>
    <row r="20" spans="1:4" ht="15" customHeight="1">
      <c r="A20" s="96" t="s">
        <v>1240</v>
      </c>
      <c r="B20" s="117">
        <v>2500</v>
      </c>
      <c r="C20" s="286">
        <v>2459</v>
      </c>
      <c r="D20" s="282">
        <f>SUM(C20/B20)-1</f>
        <v>-0.01639999999999997</v>
      </c>
    </row>
    <row r="21" spans="1:4" ht="15" customHeight="1">
      <c r="A21" s="99" t="s">
        <v>1241</v>
      </c>
      <c r="B21" s="117">
        <v>2500</v>
      </c>
      <c r="C21" s="286">
        <v>2459</v>
      </c>
      <c r="D21" s="282">
        <f>SUM(C21/B21)-1</f>
        <v>-0.01639999999999997</v>
      </c>
    </row>
    <row r="22" spans="1:4" ht="15" customHeight="1">
      <c r="A22" s="99" t="s">
        <v>1242</v>
      </c>
      <c r="B22" s="117">
        <v>500</v>
      </c>
      <c r="C22" s="286">
        <v>1069</v>
      </c>
      <c r="D22" s="282">
        <f>SUM(C22/B22)-1</f>
        <v>1.138</v>
      </c>
    </row>
    <row r="23" spans="1:4" ht="15" customHeight="1">
      <c r="A23" s="99" t="s">
        <v>1243</v>
      </c>
      <c r="B23" s="117">
        <v>2000</v>
      </c>
      <c r="C23" s="285">
        <v>1390</v>
      </c>
      <c r="D23" s="282">
        <f>SUM(C23/B23)-1</f>
        <v>-0.30500000000000005</v>
      </c>
    </row>
    <row r="24" spans="1:4" ht="15" customHeight="1">
      <c r="A24" s="99" t="s">
        <v>1244</v>
      </c>
      <c r="B24" s="117"/>
      <c r="C24" s="283"/>
      <c r="D24" s="282"/>
    </row>
    <row r="25" spans="1:4" ht="15" customHeight="1">
      <c r="A25" s="99" t="s">
        <v>1245</v>
      </c>
      <c r="B25" s="117"/>
      <c r="C25" s="285"/>
      <c r="D25" s="282"/>
    </row>
    <row r="26" spans="1:4" ht="15" customHeight="1">
      <c r="A26" s="99" t="s">
        <v>1242</v>
      </c>
      <c r="B26" s="117"/>
      <c r="C26" s="285"/>
      <c r="D26" s="282"/>
    </row>
    <row r="27" spans="1:4" ht="15" customHeight="1">
      <c r="A27" s="99" t="s">
        <v>1243</v>
      </c>
      <c r="B27" s="117"/>
      <c r="C27" s="75"/>
      <c r="D27" s="282"/>
    </row>
    <row r="28" spans="1:4" ht="15" customHeight="1">
      <c r="A28" s="89" t="s">
        <v>1246</v>
      </c>
      <c r="B28" s="117"/>
      <c r="C28" s="75"/>
      <c r="D28" s="282"/>
    </row>
    <row r="29" spans="1:4" ht="15" customHeight="1">
      <c r="A29" s="99" t="s">
        <v>1247</v>
      </c>
      <c r="B29" s="117"/>
      <c r="C29" s="75"/>
      <c r="D29" s="282"/>
    </row>
    <row r="30" spans="1:4" ht="15" customHeight="1">
      <c r="A30" s="287" t="s">
        <v>1243</v>
      </c>
      <c r="B30" s="117"/>
      <c r="C30" s="285"/>
      <c r="D30" s="282"/>
    </row>
    <row r="31" spans="1:4" ht="15" customHeight="1">
      <c r="A31" s="287" t="s">
        <v>1248</v>
      </c>
      <c r="B31" s="117"/>
      <c r="C31" s="285"/>
      <c r="D31" s="282"/>
    </row>
    <row r="32" spans="1:4" ht="15" customHeight="1">
      <c r="A32" s="96" t="s">
        <v>1249</v>
      </c>
      <c r="B32" s="117"/>
      <c r="C32" s="285"/>
      <c r="D32" s="282"/>
    </row>
    <row r="33" spans="1:4" ht="15" customHeight="1">
      <c r="A33" s="96" t="s">
        <v>1250</v>
      </c>
      <c r="B33" s="117"/>
      <c r="C33" s="285"/>
      <c r="D33" s="282"/>
    </row>
    <row r="34" spans="1:4" ht="15" customHeight="1">
      <c r="A34" s="96" t="s">
        <v>1251</v>
      </c>
      <c r="B34" s="117"/>
      <c r="C34" s="288"/>
      <c r="D34" s="282"/>
    </row>
    <row r="35" spans="1:4" ht="15" customHeight="1">
      <c r="A35" s="96" t="s">
        <v>1252</v>
      </c>
      <c r="B35" s="117"/>
      <c r="C35" s="285"/>
      <c r="D35" s="282"/>
    </row>
    <row r="36" spans="1:4" ht="15" customHeight="1">
      <c r="A36" s="96" t="s">
        <v>1253</v>
      </c>
      <c r="B36" s="117"/>
      <c r="C36" s="285"/>
      <c r="D36" s="282"/>
    </row>
    <row r="37" spans="1:4" ht="15" customHeight="1">
      <c r="A37" s="96" t="s">
        <v>1254</v>
      </c>
      <c r="B37" s="117"/>
      <c r="C37" s="285"/>
      <c r="D37" s="282"/>
    </row>
    <row r="38" spans="1:4" ht="15" customHeight="1">
      <c r="A38" s="96" t="s">
        <v>1255</v>
      </c>
      <c r="B38" s="117"/>
      <c r="C38" s="284"/>
      <c r="D38" s="282"/>
    </row>
    <row r="39" spans="1:4" ht="15" customHeight="1">
      <c r="A39" s="96" t="s">
        <v>1256</v>
      </c>
      <c r="B39" s="117"/>
      <c r="C39" s="75"/>
      <c r="D39" s="282"/>
    </row>
    <row r="40" spans="1:4" ht="15" customHeight="1">
      <c r="A40" s="96" t="s">
        <v>1257</v>
      </c>
      <c r="B40" s="117"/>
      <c r="C40" s="75"/>
      <c r="D40" s="282"/>
    </row>
    <row r="41" spans="1:4" ht="15" customHeight="1">
      <c r="A41" s="96" t="s">
        <v>1258</v>
      </c>
      <c r="B41" s="117"/>
      <c r="C41" s="75"/>
      <c r="D41" s="282"/>
    </row>
    <row r="42" spans="1:4" ht="15" customHeight="1">
      <c r="A42" s="96" t="s">
        <v>1259</v>
      </c>
      <c r="B42" s="117"/>
      <c r="C42" s="284"/>
      <c r="D42" s="282"/>
    </row>
    <row r="43" spans="1:4" ht="15" customHeight="1">
      <c r="A43" s="96" t="s">
        <v>1260</v>
      </c>
      <c r="B43" s="117">
        <v>76960</v>
      </c>
      <c r="C43" s="75">
        <v>46459</v>
      </c>
      <c r="D43" s="282">
        <f>SUM(C43/B43)-1</f>
        <v>-0.3963227650727651</v>
      </c>
    </row>
    <row r="44" spans="1:4" ht="15" customHeight="1">
      <c r="A44" s="96" t="s">
        <v>1261</v>
      </c>
      <c r="B44" s="117">
        <v>60810</v>
      </c>
      <c r="C44" s="75">
        <v>29805</v>
      </c>
      <c r="D44" s="282">
        <f>SUM(C44/B44)-1</f>
        <v>-0.5098667982239764</v>
      </c>
    </row>
    <row r="45" spans="1:4" ht="15" customHeight="1">
      <c r="A45" s="89" t="s">
        <v>1262</v>
      </c>
      <c r="B45" s="117">
        <v>17050</v>
      </c>
      <c r="C45" s="285">
        <v>1913</v>
      </c>
      <c r="D45" s="282">
        <f>SUM(C45/B45)-1</f>
        <v>-0.887800586510264</v>
      </c>
    </row>
    <row r="46" spans="1:4" ht="15" customHeight="1">
      <c r="A46" s="89" t="s">
        <v>1263</v>
      </c>
      <c r="B46" s="117"/>
      <c r="C46" s="285">
        <v>0</v>
      </c>
      <c r="D46" s="282"/>
    </row>
    <row r="47" spans="1:4" ht="15" customHeight="1">
      <c r="A47" s="89" t="s">
        <v>1264</v>
      </c>
      <c r="B47" s="117"/>
      <c r="C47" s="285">
        <v>2500</v>
      </c>
      <c r="D47" s="282"/>
    </row>
    <row r="48" spans="1:4" ht="15" customHeight="1">
      <c r="A48" s="89" t="s">
        <v>1265</v>
      </c>
      <c r="B48" s="117">
        <v>25136</v>
      </c>
      <c r="C48" s="285">
        <v>1167</v>
      </c>
      <c r="D48" s="282">
        <f>SUM(C48/B48)-1</f>
        <v>-0.9535725652450668</v>
      </c>
    </row>
    <row r="49" spans="1:4" ht="15" customHeight="1">
      <c r="A49" s="89" t="s">
        <v>1266</v>
      </c>
      <c r="B49" s="117">
        <v>8000</v>
      </c>
      <c r="C49" s="285">
        <v>689</v>
      </c>
      <c r="D49" s="282">
        <f>SUM(C49/B49)-1</f>
        <v>-0.913875</v>
      </c>
    </row>
    <row r="50" spans="1:4" ht="15" customHeight="1">
      <c r="A50" s="89" t="s">
        <v>1267</v>
      </c>
      <c r="B50" s="117"/>
      <c r="C50" s="285"/>
      <c r="D50" s="282"/>
    </row>
    <row r="51" spans="1:4" ht="15" customHeight="1">
      <c r="A51" s="89" t="s">
        <v>1268</v>
      </c>
      <c r="B51" s="117"/>
      <c r="C51" s="285"/>
      <c r="D51" s="282"/>
    </row>
    <row r="52" spans="1:4" ht="15" customHeight="1">
      <c r="A52" s="89" t="s">
        <v>1269</v>
      </c>
      <c r="B52" s="117"/>
      <c r="C52" s="285"/>
      <c r="D52" s="282"/>
    </row>
    <row r="53" spans="1:4" ht="15" customHeight="1">
      <c r="A53" s="89" t="s">
        <v>1270</v>
      </c>
      <c r="B53" s="117"/>
      <c r="C53" s="285"/>
      <c r="D53" s="282"/>
    </row>
    <row r="54" spans="1:4" ht="15" customHeight="1">
      <c r="A54" s="89" t="s">
        <v>1271</v>
      </c>
      <c r="B54" s="117"/>
      <c r="C54" s="285"/>
      <c r="D54" s="282"/>
    </row>
    <row r="55" spans="1:4" ht="15" customHeight="1">
      <c r="A55" s="89" t="s">
        <v>1027</v>
      </c>
      <c r="B55" s="117"/>
      <c r="C55" s="285"/>
      <c r="D55" s="282"/>
    </row>
    <row r="56" spans="1:4" ht="15" customHeight="1">
      <c r="A56" s="89" t="s">
        <v>1272</v>
      </c>
      <c r="B56" s="117">
        <v>10624</v>
      </c>
      <c r="C56" s="285">
        <v>23536</v>
      </c>
      <c r="D56" s="282">
        <f>SUM(C56/B56)-1</f>
        <v>1.2153614457831323</v>
      </c>
    </row>
    <row r="57" spans="1:4" ht="15" customHeight="1">
      <c r="A57" s="96" t="s">
        <v>1273</v>
      </c>
      <c r="B57" s="117"/>
      <c r="C57" s="285"/>
      <c r="D57" s="282"/>
    </row>
    <row r="58" spans="1:4" ht="15" customHeight="1">
      <c r="A58" s="89" t="s">
        <v>1262</v>
      </c>
      <c r="B58" s="117"/>
      <c r="C58" s="75"/>
      <c r="D58" s="282"/>
    </row>
    <row r="59" spans="1:4" ht="15" customHeight="1">
      <c r="A59" s="89" t="s">
        <v>1263</v>
      </c>
      <c r="B59" s="117"/>
      <c r="C59" s="285"/>
      <c r="D59" s="282"/>
    </row>
    <row r="60" spans="1:4" ht="14.25">
      <c r="A60" s="89" t="s">
        <v>1274</v>
      </c>
      <c r="B60" s="117"/>
      <c r="C60" s="75"/>
      <c r="D60" s="282"/>
    </row>
    <row r="61" spans="1:4" ht="14.25">
      <c r="A61" s="96" t="s">
        <v>1275</v>
      </c>
      <c r="B61" s="117"/>
      <c r="C61" s="285"/>
      <c r="D61" s="282"/>
    </row>
    <row r="62" spans="1:4" ht="14.25">
      <c r="A62" s="96" t="s">
        <v>1276</v>
      </c>
      <c r="B62" s="117">
        <v>650</v>
      </c>
      <c r="C62" s="285">
        <v>654</v>
      </c>
      <c r="D62" s="282">
        <f>SUM(C62/B62)-1</f>
        <v>0.006153846153846176</v>
      </c>
    </row>
    <row r="63" spans="1:4" ht="14.25">
      <c r="A63" s="89" t="s">
        <v>1277</v>
      </c>
      <c r="B63" s="117">
        <v>110</v>
      </c>
      <c r="C63" s="285">
        <v>190</v>
      </c>
      <c r="D63" s="282">
        <f>SUM(C63/B63)-1</f>
        <v>0.7272727272727273</v>
      </c>
    </row>
    <row r="64" spans="1:4" ht="14.25">
      <c r="A64" s="89" t="s">
        <v>1278</v>
      </c>
      <c r="B64" s="117">
        <v>280</v>
      </c>
      <c r="C64" s="75">
        <v>289</v>
      </c>
      <c r="D64" s="282">
        <f>SUM(C64/B64)-1</f>
        <v>0.03214285714285725</v>
      </c>
    </row>
    <row r="65" spans="1:4" ht="14.25">
      <c r="A65" s="89" t="s">
        <v>1279</v>
      </c>
      <c r="B65" s="117"/>
      <c r="C65" s="75">
        <v>0</v>
      </c>
      <c r="D65" s="282"/>
    </row>
    <row r="66" spans="1:4" ht="14.25">
      <c r="A66" s="89" t="s">
        <v>1280</v>
      </c>
      <c r="B66" s="117"/>
      <c r="C66" s="285">
        <v>0</v>
      </c>
      <c r="D66" s="282"/>
    </row>
    <row r="67" spans="1:4" ht="14.25">
      <c r="A67" s="89" t="s">
        <v>1281</v>
      </c>
      <c r="B67" s="117">
        <v>260</v>
      </c>
      <c r="C67" s="285">
        <v>175</v>
      </c>
      <c r="D67" s="282">
        <f>SUM(C67/B67)-1</f>
        <v>-0.32692307692307687</v>
      </c>
    </row>
    <row r="68" spans="1:4" ht="14.25">
      <c r="A68" s="96" t="s">
        <v>1282</v>
      </c>
      <c r="B68" s="117">
        <v>500</v>
      </c>
      <c r="C68" s="75">
        <v>400</v>
      </c>
      <c r="D68" s="282">
        <f>SUM(C68/B68)-1</f>
        <v>-0.19999999999999996</v>
      </c>
    </row>
    <row r="69" spans="1:4" ht="14.25">
      <c r="A69" s="96" t="s">
        <v>1283</v>
      </c>
      <c r="B69" s="117">
        <v>480</v>
      </c>
      <c r="C69" s="284">
        <v>350</v>
      </c>
      <c r="D69" s="282">
        <f>SUM(C69/B69)-1</f>
        <v>-0.27083333333333337</v>
      </c>
    </row>
    <row r="70" spans="1:4" ht="14.25">
      <c r="A70" s="96" t="s">
        <v>1284</v>
      </c>
      <c r="B70" s="117">
        <v>20</v>
      </c>
      <c r="C70" s="75">
        <v>50</v>
      </c>
      <c r="D70" s="282">
        <f>SUM(C70/B70)-1</f>
        <v>1.5</v>
      </c>
    </row>
    <row r="71" spans="1:4" ht="14.25">
      <c r="A71" s="96" t="s">
        <v>1285</v>
      </c>
      <c r="B71" s="117"/>
      <c r="C71" s="285"/>
      <c r="D71" s="282"/>
    </row>
    <row r="72" spans="1:4" ht="14.25">
      <c r="A72" s="96" t="s">
        <v>1286</v>
      </c>
      <c r="B72" s="117"/>
      <c r="C72" s="285"/>
      <c r="D72" s="282"/>
    </row>
    <row r="73" spans="1:4" ht="14.25">
      <c r="A73" s="287" t="s">
        <v>1262</v>
      </c>
      <c r="B73" s="117"/>
      <c r="C73" s="285"/>
      <c r="D73" s="282"/>
    </row>
    <row r="74" spans="1:4" ht="14.25">
      <c r="A74" s="287" t="s">
        <v>1263</v>
      </c>
      <c r="B74" s="117"/>
      <c r="C74" s="285"/>
      <c r="D74" s="282"/>
    </row>
    <row r="75" spans="1:4" ht="14.25">
      <c r="A75" s="289" t="s">
        <v>1287</v>
      </c>
      <c r="B75" s="117"/>
      <c r="C75" s="75"/>
      <c r="D75" s="282"/>
    </row>
    <row r="76" spans="1:4" ht="14.25">
      <c r="A76" s="96" t="s">
        <v>1288</v>
      </c>
      <c r="B76" s="117"/>
      <c r="C76" s="75">
        <v>15600</v>
      </c>
      <c r="D76" s="282"/>
    </row>
    <row r="77" spans="1:4" ht="14.25">
      <c r="A77" s="287" t="s">
        <v>1262</v>
      </c>
      <c r="B77" s="117"/>
      <c r="C77" s="285">
        <v>0</v>
      </c>
      <c r="D77" s="282"/>
    </row>
    <row r="78" spans="1:4" ht="14.25">
      <c r="A78" s="287" t="s">
        <v>1263</v>
      </c>
      <c r="B78" s="117"/>
      <c r="C78" s="285">
        <v>0</v>
      </c>
      <c r="D78" s="282"/>
    </row>
    <row r="79" spans="1:4" ht="14.25">
      <c r="A79" s="287" t="s">
        <v>1289</v>
      </c>
      <c r="B79" s="117"/>
      <c r="C79" s="75">
        <v>15600</v>
      </c>
      <c r="D79" s="282"/>
    </row>
    <row r="80" spans="1:4" ht="14.25">
      <c r="A80" s="96" t="s">
        <v>1290</v>
      </c>
      <c r="B80" s="117"/>
      <c r="C80" s="285"/>
      <c r="D80" s="282"/>
    </row>
    <row r="81" spans="1:4" ht="14.25">
      <c r="A81" s="287" t="s">
        <v>1277</v>
      </c>
      <c r="B81" s="117"/>
      <c r="C81" s="285"/>
      <c r="D81" s="282"/>
    </row>
    <row r="82" spans="1:4" ht="14.25">
      <c r="A82" s="287" t="s">
        <v>1278</v>
      </c>
      <c r="B82" s="117"/>
      <c r="C82" s="285"/>
      <c r="D82" s="282"/>
    </row>
    <row r="83" spans="1:4" ht="14.25">
      <c r="A83" s="287" t="s">
        <v>1279</v>
      </c>
      <c r="B83" s="117"/>
      <c r="C83" s="75"/>
      <c r="D83" s="282"/>
    </row>
    <row r="84" spans="1:4" ht="14.25">
      <c r="A84" s="287" t="s">
        <v>1280</v>
      </c>
      <c r="B84" s="117"/>
      <c r="C84" s="75"/>
      <c r="D84" s="282"/>
    </row>
    <row r="85" spans="1:4" ht="28.5">
      <c r="A85" s="287" t="s">
        <v>1291</v>
      </c>
      <c r="B85" s="117"/>
      <c r="C85" s="284"/>
      <c r="D85" s="282"/>
    </row>
    <row r="86" spans="1:4" ht="14.25">
      <c r="A86" s="96" t="s">
        <v>1292</v>
      </c>
      <c r="B86" s="117"/>
      <c r="C86" s="75"/>
      <c r="D86" s="282"/>
    </row>
    <row r="87" spans="1:4" ht="14.25">
      <c r="A87" s="287" t="s">
        <v>1283</v>
      </c>
      <c r="B87" s="117"/>
      <c r="C87" s="75"/>
      <c r="D87" s="282"/>
    </row>
    <row r="88" spans="1:4" ht="14.25">
      <c r="A88" s="287" t="s">
        <v>1293</v>
      </c>
      <c r="B88" s="117"/>
      <c r="C88" s="75"/>
      <c r="D88" s="282"/>
    </row>
    <row r="89" spans="1:4" ht="14.25">
      <c r="A89" s="287" t="s">
        <v>1294</v>
      </c>
      <c r="B89" s="117">
        <v>15000</v>
      </c>
      <c r="C89" s="284"/>
      <c r="D89" s="282">
        <f>SUM(C89/B89)-1</f>
        <v>-1</v>
      </c>
    </row>
    <row r="90" spans="1:4" ht="14.25">
      <c r="A90" s="287" t="s">
        <v>1262</v>
      </c>
      <c r="B90" s="117"/>
      <c r="C90" s="75"/>
      <c r="D90" s="282"/>
    </row>
    <row r="91" spans="1:4" ht="14.25">
      <c r="A91" s="287" t="s">
        <v>1263</v>
      </c>
      <c r="B91" s="117"/>
      <c r="C91" s="75"/>
      <c r="D91" s="282"/>
    </row>
    <row r="92" spans="1:4" ht="14.25">
      <c r="A92" s="287" t="s">
        <v>1264</v>
      </c>
      <c r="B92" s="117"/>
      <c r="C92" s="285"/>
      <c r="D92" s="282"/>
    </row>
    <row r="93" spans="1:4" ht="14.25">
      <c r="A93" s="287" t="s">
        <v>1265</v>
      </c>
      <c r="B93" s="117"/>
      <c r="C93" s="75"/>
      <c r="D93" s="282"/>
    </row>
    <row r="94" spans="1:4" ht="14.25">
      <c r="A94" s="287" t="s">
        <v>1268</v>
      </c>
      <c r="B94" s="117"/>
      <c r="C94" s="75"/>
      <c r="D94" s="282"/>
    </row>
    <row r="95" spans="1:4" ht="14.25">
      <c r="A95" s="287" t="s">
        <v>1270</v>
      </c>
      <c r="B95" s="117"/>
      <c r="C95" s="285"/>
      <c r="D95" s="282"/>
    </row>
    <row r="96" spans="1:4" ht="14.25">
      <c r="A96" s="287" t="s">
        <v>1271</v>
      </c>
      <c r="B96" s="117"/>
      <c r="C96" s="285"/>
      <c r="D96" s="282"/>
    </row>
    <row r="97" spans="1:4" ht="28.5">
      <c r="A97" s="287" t="s">
        <v>1295</v>
      </c>
      <c r="B97" s="117">
        <v>15000</v>
      </c>
      <c r="C97" s="285"/>
      <c r="D97" s="282">
        <f>SUM(C97/B97)-1</f>
        <v>-1</v>
      </c>
    </row>
    <row r="98" spans="1:4" ht="14.25">
      <c r="A98" s="96" t="s">
        <v>1296</v>
      </c>
      <c r="B98" s="117"/>
      <c r="C98" s="75">
        <v>400</v>
      </c>
      <c r="D98" s="282"/>
    </row>
    <row r="99" spans="1:4" ht="14.25">
      <c r="A99" s="89" t="s">
        <v>1297</v>
      </c>
      <c r="B99" s="117"/>
      <c r="C99" s="75">
        <v>400</v>
      </c>
      <c r="D99" s="282"/>
    </row>
    <row r="100" spans="1:4" ht="14.25">
      <c r="A100" s="89" t="s">
        <v>1243</v>
      </c>
      <c r="B100" s="117"/>
      <c r="C100" s="284">
        <v>400</v>
      </c>
      <c r="D100" s="282"/>
    </row>
    <row r="101" spans="1:4" ht="14.25">
      <c r="A101" s="89" t="s">
        <v>1298</v>
      </c>
      <c r="B101" s="117"/>
      <c r="C101" s="285"/>
      <c r="D101" s="282"/>
    </row>
    <row r="102" spans="1:4" ht="14.25">
      <c r="A102" s="89" t="s">
        <v>1299</v>
      </c>
      <c r="B102" s="117"/>
      <c r="C102" s="285"/>
      <c r="D102" s="282"/>
    </row>
    <row r="103" spans="1:4" ht="14.25">
      <c r="A103" s="89" t="s">
        <v>1300</v>
      </c>
      <c r="B103" s="117"/>
      <c r="C103" s="285"/>
      <c r="D103" s="282"/>
    </row>
    <row r="104" spans="1:4" ht="14.25">
      <c r="A104" s="89" t="s">
        <v>1301</v>
      </c>
      <c r="B104" s="117"/>
      <c r="C104" s="285"/>
      <c r="D104" s="282"/>
    </row>
    <row r="105" spans="1:4" ht="14.25">
      <c r="A105" s="89" t="s">
        <v>1243</v>
      </c>
      <c r="B105" s="117"/>
      <c r="C105" s="285"/>
      <c r="D105" s="282"/>
    </row>
    <row r="106" spans="1:4" ht="14.25">
      <c r="A106" s="89" t="s">
        <v>1298</v>
      </c>
      <c r="B106" s="117"/>
      <c r="C106" s="285"/>
      <c r="D106" s="282"/>
    </row>
    <row r="107" spans="1:4" ht="14.25">
      <c r="A107" s="89" t="s">
        <v>1302</v>
      </c>
      <c r="B107" s="117"/>
      <c r="C107" s="286"/>
      <c r="D107" s="282"/>
    </row>
    <row r="108" spans="1:4" ht="14.25">
      <c r="A108" s="89" t="s">
        <v>1303</v>
      </c>
      <c r="B108" s="117"/>
      <c r="C108" s="75"/>
      <c r="D108" s="282"/>
    </row>
    <row r="109" spans="1:4" ht="14.25">
      <c r="A109" s="89" t="s">
        <v>1304</v>
      </c>
      <c r="B109" s="117"/>
      <c r="C109" s="75"/>
      <c r="D109" s="282"/>
    </row>
    <row r="110" spans="1:4" ht="14.25">
      <c r="A110" s="89" t="s">
        <v>820</v>
      </c>
      <c r="B110" s="117"/>
      <c r="C110" s="284"/>
      <c r="D110" s="282"/>
    </row>
    <row r="111" spans="1:4" ht="14.25">
      <c r="A111" s="89" t="s">
        <v>1305</v>
      </c>
      <c r="B111" s="117"/>
      <c r="C111" s="75"/>
      <c r="D111" s="282"/>
    </row>
    <row r="112" spans="1:4" ht="14.25">
      <c r="A112" s="89" t="s">
        <v>1306</v>
      </c>
      <c r="B112" s="117"/>
      <c r="C112" s="75"/>
      <c r="D112" s="282"/>
    </row>
    <row r="113" spans="1:4" ht="14.25">
      <c r="A113" s="89" t="s">
        <v>1307</v>
      </c>
      <c r="B113" s="117"/>
      <c r="C113" s="75"/>
      <c r="D113" s="282"/>
    </row>
    <row r="114" spans="1:4" ht="14.25">
      <c r="A114" s="99" t="s">
        <v>1308</v>
      </c>
      <c r="B114" s="117">
        <v>11000</v>
      </c>
      <c r="C114" s="284"/>
      <c r="D114" s="282">
        <f>SUM(C114/B114)-1</f>
        <v>-1</v>
      </c>
    </row>
    <row r="115" spans="1:4" ht="14.25">
      <c r="A115" s="89" t="s">
        <v>1309</v>
      </c>
      <c r="B115" s="117"/>
      <c r="C115" s="75"/>
      <c r="D115" s="282"/>
    </row>
    <row r="116" spans="1:4" ht="14.25">
      <c r="A116" s="89" t="s">
        <v>853</v>
      </c>
      <c r="B116" s="117"/>
      <c r="C116" s="75"/>
      <c r="D116" s="282"/>
    </row>
    <row r="117" spans="1:4" ht="14.25">
      <c r="A117" s="89" t="s">
        <v>854</v>
      </c>
      <c r="B117" s="117"/>
      <c r="C117" s="75"/>
      <c r="D117" s="282"/>
    </row>
    <row r="118" spans="1:4" ht="14.25">
      <c r="A118" s="89" t="s">
        <v>1310</v>
      </c>
      <c r="B118" s="117"/>
      <c r="C118" s="286"/>
      <c r="D118" s="282"/>
    </row>
    <row r="119" spans="1:4" ht="14.25">
      <c r="A119" s="89" t="s">
        <v>1311</v>
      </c>
      <c r="B119" s="117"/>
      <c r="C119" s="75"/>
      <c r="D119" s="282"/>
    </row>
    <row r="120" spans="1:4" ht="14.25">
      <c r="A120" s="89" t="s">
        <v>1312</v>
      </c>
      <c r="B120" s="117"/>
      <c r="C120" s="286"/>
      <c r="D120" s="282"/>
    </row>
    <row r="121" spans="1:4" ht="14.25">
      <c r="A121" s="89" t="s">
        <v>1310</v>
      </c>
      <c r="B121" s="117"/>
      <c r="C121" s="285"/>
      <c r="D121" s="282"/>
    </row>
    <row r="122" spans="1:4" ht="14.25">
      <c r="A122" s="89" t="s">
        <v>1313</v>
      </c>
      <c r="B122" s="117"/>
      <c r="C122" s="285"/>
      <c r="D122" s="282"/>
    </row>
    <row r="123" spans="1:4" ht="14.25">
      <c r="A123" s="89" t="s">
        <v>1314</v>
      </c>
      <c r="B123" s="117"/>
      <c r="C123" s="285"/>
      <c r="D123" s="282"/>
    </row>
    <row r="124" spans="1:4" ht="14.25">
      <c r="A124" s="89" t="s">
        <v>1315</v>
      </c>
      <c r="B124" s="117"/>
      <c r="C124" s="285"/>
      <c r="D124" s="282"/>
    </row>
    <row r="125" spans="1:4" ht="14.25">
      <c r="A125" s="89" t="s">
        <v>1316</v>
      </c>
      <c r="B125" s="117">
        <v>11000</v>
      </c>
      <c r="C125" s="285"/>
      <c r="D125" s="282">
        <f>SUM(C125/B125)-1</f>
        <v>-1</v>
      </c>
    </row>
    <row r="126" spans="1:4" ht="14.25">
      <c r="A126" s="89" t="s">
        <v>860</v>
      </c>
      <c r="B126" s="117"/>
      <c r="C126" s="285"/>
      <c r="D126" s="282"/>
    </row>
    <row r="127" spans="1:4" ht="14.25">
      <c r="A127" s="89" t="s">
        <v>1317</v>
      </c>
      <c r="B127" s="117">
        <v>11000</v>
      </c>
      <c r="C127" s="285"/>
      <c r="D127" s="282">
        <f>SUM(C127/B127)-1</f>
        <v>-1</v>
      </c>
    </row>
    <row r="128" spans="1:4" ht="14.25">
      <c r="A128" s="89" t="s">
        <v>1318</v>
      </c>
      <c r="B128" s="117"/>
      <c r="C128" s="285"/>
      <c r="D128" s="282"/>
    </row>
    <row r="129" spans="1:4" ht="14.25">
      <c r="A129" s="89" t="s">
        <v>1319</v>
      </c>
      <c r="B129" s="117"/>
      <c r="C129" s="285"/>
      <c r="D129" s="282"/>
    </row>
    <row r="130" spans="1:4" ht="14.25">
      <c r="A130" s="89" t="s">
        <v>1320</v>
      </c>
      <c r="B130" s="117"/>
      <c r="C130" s="285"/>
      <c r="D130" s="282"/>
    </row>
    <row r="131" spans="1:4" ht="14.25">
      <c r="A131" s="89" t="s">
        <v>1321</v>
      </c>
      <c r="B131" s="117"/>
      <c r="C131" s="285"/>
      <c r="D131" s="282"/>
    </row>
    <row r="132" spans="1:4" ht="14.25">
      <c r="A132" s="89" t="s">
        <v>1322</v>
      </c>
      <c r="B132" s="117"/>
      <c r="C132" s="285"/>
      <c r="D132" s="282"/>
    </row>
    <row r="133" spans="1:4" ht="14.25">
      <c r="A133" s="89" t="s">
        <v>1323</v>
      </c>
      <c r="B133" s="117"/>
      <c r="C133" s="285"/>
      <c r="D133" s="282"/>
    </row>
    <row r="134" spans="1:4" ht="14.25">
      <c r="A134" s="89" t="s">
        <v>1324</v>
      </c>
      <c r="B134" s="117"/>
      <c r="C134" s="285"/>
      <c r="D134" s="282"/>
    </row>
    <row r="135" spans="1:4" ht="14.25">
      <c r="A135" s="89" t="s">
        <v>1325</v>
      </c>
      <c r="B135" s="117"/>
      <c r="C135" s="285"/>
      <c r="D135" s="282"/>
    </row>
    <row r="136" spans="1:4" ht="14.25">
      <c r="A136" s="89" t="s">
        <v>1326</v>
      </c>
      <c r="B136" s="117"/>
      <c r="C136" s="285"/>
      <c r="D136" s="282"/>
    </row>
    <row r="137" spans="1:4" ht="14.25">
      <c r="A137" s="89" t="s">
        <v>1327</v>
      </c>
      <c r="B137" s="117"/>
      <c r="C137" s="285"/>
      <c r="D137" s="282"/>
    </row>
    <row r="138" spans="1:4" ht="14.25">
      <c r="A138" s="89" t="s">
        <v>1328</v>
      </c>
      <c r="B138" s="117"/>
      <c r="C138" s="285"/>
      <c r="D138" s="282"/>
    </row>
    <row r="139" spans="1:4" ht="14.25">
      <c r="A139" s="89" t="s">
        <v>1329</v>
      </c>
      <c r="B139" s="117"/>
      <c r="C139" s="285"/>
      <c r="D139" s="282"/>
    </row>
    <row r="140" spans="1:4" ht="14.25">
      <c r="A140" s="89" t="s">
        <v>1330</v>
      </c>
      <c r="B140" s="117"/>
      <c r="C140" s="285"/>
      <c r="D140" s="282"/>
    </row>
    <row r="141" spans="1:4" ht="14.25">
      <c r="A141" s="89" t="s">
        <v>1331</v>
      </c>
      <c r="B141" s="117"/>
      <c r="C141" s="285"/>
      <c r="D141" s="282"/>
    </row>
    <row r="142" spans="1:4" ht="14.25">
      <c r="A142" s="89" t="s">
        <v>1332</v>
      </c>
      <c r="B142" s="117"/>
      <c r="C142" s="285"/>
      <c r="D142" s="282"/>
    </row>
    <row r="143" spans="1:4" ht="14.25">
      <c r="A143" s="89" t="s">
        <v>1333</v>
      </c>
      <c r="B143" s="117"/>
      <c r="C143" s="285"/>
      <c r="D143" s="282"/>
    </row>
    <row r="144" spans="1:4" ht="14.25">
      <c r="A144" s="89" t="s">
        <v>1334</v>
      </c>
      <c r="B144" s="117"/>
      <c r="C144" s="285"/>
      <c r="D144" s="282"/>
    </row>
    <row r="145" spans="1:4" ht="14.25">
      <c r="A145" s="89" t="s">
        <v>1335</v>
      </c>
      <c r="B145" s="117"/>
      <c r="C145" s="285"/>
      <c r="D145" s="282"/>
    </row>
    <row r="146" spans="1:4" ht="14.25">
      <c r="A146" s="89" t="s">
        <v>1336</v>
      </c>
      <c r="B146" s="117"/>
      <c r="C146" s="75"/>
      <c r="D146" s="282"/>
    </row>
    <row r="147" spans="1:4" ht="14.25">
      <c r="A147" s="89" t="s">
        <v>1337</v>
      </c>
      <c r="B147" s="117"/>
      <c r="C147" s="75"/>
      <c r="D147" s="282"/>
    </row>
    <row r="148" spans="1:4" ht="14.25">
      <c r="A148" s="89" t="s">
        <v>881</v>
      </c>
      <c r="B148" s="117"/>
      <c r="C148" s="285"/>
      <c r="D148" s="282"/>
    </row>
    <row r="149" spans="1:4" ht="14.25">
      <c r="A149" s="89" t="s">
        <v>1338</v>
      </c>
      <c r="B149" s="117"/>
      <c r="C149" s="285"/>
      <c r="D149" s="282"/>
    </row>
    <row r="150" spans="1:4" ht="14.25">
      <c r="A150" s="89" t="s">
        <v>1339</v>
      </c>
      <c r="B150" s="117"/>
      <c r="C150" s="285"/>
      <c r="D150" s="282"/>
    </row>
    <row r="151" spans="1:4" ht="14.25">
      <c r="A151" s="89" t="s">
        <v>1340</v>
      </c>
      <c r="B151" s="117"/>
      <c r="C151" s="285"/>
      <c r="D151" s="282"/>
    </row>
    <row r="152" spans="1:4" ht="14.25">
      <c r="A152" s="89" t="s">
        <v>1341</v>
      </c>
      <c r="B152" s="117"/>
      <c r="C152" s="75"/>
      <c r="D152" s="282"/>
    </row>
    <row r="153" spans="1:4" ht="14.25">
      <c r="A153" s="89" t="s">
        <v>1342</v>
      </c>
      <c r="B153" s="117"/>
      <c r="C153" s="75"/>
      <c r="D153" s="282"/>
    </row>
    <row r="154" spans="1:4" ht="14.25">
      <c r="A154" s="89" t="s">
        <v>1343</v>
      </c>
      <c r="B154" s="117"/>
      <c r="C154" s="285"/>
      <c r="D154" s="282"/>
    </row>
    <row r="155" spans="1:4" ht="14.25">
      <c r="A155" s="89" t="s">
        <v>1344</v>
      </c>
      <c r="B155" s="117"/>
      <c r="C155" s="285"/>
      <c r="D155" s="282"/>
    </row>
    <row r="156" spans="1:4" ht="14.25">
      <c r="A156" s="287" t="s">
        <v>853</v>
      </c>
      <c r="B156" s="117"/>
      <c r="C156" s="285"/>
      <c r="D156" s="282"/>
    </row>
    <row r="157" spans="1:4" ht="28.5">
      <c r="A157" s="287" t="s">
        <v>1345</v>
      </c>
      <c r="B157" s="117"/>
      <c r="C157" s="285"/>
      <c r="D157" s="282"/>
    </row>
    <row r="158" spans="1:4" ht="14.25">
      <c r="A158" s="89" t="s">
        <v>1346</v>
      </c>
      <c r="B158" s="117"/>
      <c r="C158" s="285"/>
      <c r="D158" s="282"/>
    </row>
    <row r="159" spans="1:4" ht="14.25">
      <c r="A159" s="287" t="s">
        <v>853</v>
      </c>
      <c r="B159" s="117"/>
      <c r="C159" s="285"/>
      <c r="D159" s="282"/>
    </row>
    <row r="160" spans="1:4" ht="14.25">
      <c r="A160" s="287" t="s">
        <v>1347</v>
      </c>
      <c r="B160" s="117"/>
      <c r="C160" s="285"/>
      <c r="D160" s="282"/>
    </row>
    <row r="161" spans="1:4" ht="14.25">
      <c r="A161" s="89" t="s">
        <v>1348</v>
      </c>
      <c r="B161" s="117"/>
      <c r="C161" s="285"/>
      <c r="D161" s="282"/>
    </row>
    <row r="162" spans="1:4" ht="14.25">
      <c r="A162" s="89" t="s">
        <v>1349</v>
      </c>
      <c r="B162" s="117"/>
      <c r="C162" s="285"/>
      <c r="D162" s="282"/>
    </row>
    <row r="163" spans="1:4" ht="14.25">
      <c r="A163" s="287" t="s">
        <v>860</v>
      </c>
      <c r="B163" s="117"/>
      <c r="C163" s="285"/>
      <c r="D163" s="282"/>
    </row>
    <row r="164" spans="1:4" ht="14.25">
      <c r="A164" s="287" t="s">
        <v>1318</v>
      </c>
      <c r="B164" s="117"/>
      <c r="C164" s="75"/>
      <c r="D164" s="282"/>
    </row>
    <row r="165" spans="1:4" ht="14.25">
      <c r="A165" s="287" t="s">
        <v>1350</v>
      </c>
      <c r="B165" s="117"/>
      <c r="C165" s="285"/>
      <c r="D165" s="282"/>
    </row>
    <row r="166" spans="1:4" ht="14.25">
      <c r="A166" s="99" t="s">
        <v>1351</v>
      </c>
      <c r="B166" s="117"/>
      <c r="C166" s="285"/>
      <c r="D166" s="282"/>
    </row>
    <row r="167" spans="1:4" ht="14.25">
      <c r="A167" s="89" t="s">
        <v>1352</v>
      </c>
      <c r="B167" s="117"/>
      <c r="C167" s="285"/>
      <c r="D167" s="282"/>
    </row>
    <row r="168" spans="1:4" ht="14.25">
      <c r="A168" s="89" t="s">
        <v>1353</v>
      </c>
      <c r="B168" s="117"/>
      <c r="C168" s="285"/>
      <c r="D168" s="282"/>
    </row>
    <row r="169" spans="1:4" ht="14.25">
      <c r="A169" s="89" t="s">
        <v>1354</v>
      </c>
      <c r="B169" s="117"/>
      <c r="C169" s="285"/>
      <c r="D169" s="282"/>
    </row>
    <row r="170" spans="1:4" ht="14.25">
      <c r="A170" s="99" t="s">
        <v>1355</v>
      </c>
      <c r="B170" s="117">
        <v>1500</v>
      </c>
      <c r="C170" s="285">
        <v>53694</v>
      </c>
      <c r="D170" s="282">
        <f>SUM(C170/B170)-1</f>
        <v>34.796</v>
      </c>
    </row>
    <row r="171" spans="1:4" ht="14.25">
      <c r="A171" s="89" t="s">
        <v>1356</v>
      </c>
      <c r="B171" s="117"/>
      <c r="C171" s="285">
        <v>51600</v>
      </c>
      <c r="D171" s="282"/>
    </row>
    <row r="172" spans="1:4" ht="14.25">
      <c r="A172" s="89" t="s">
        <v>1357</v>
      </c>
      <c r="B172" s="117"/>
      <c r="C172" s="285">
        <v>0</v>
      </c>
      <c r="D172" s="282"/>
    </row>
    <row r="173" spans="1:4" ht="14.25">
      <c r="A173" s="89" t="s">
        <v>1358</v>
      </c>
      <c r="B173" s="117"/>
      <c r="C173" s="285">
        <v>51600</v>
      </c>
      <c r="D173" s="282"/>
    </row>
    <row r="174" spans="1:4" ht="14.25">
      <c r="A174" s="89" t="s">
        <v>1359</v>
      </c>
      <c r="B174" s="117"/>
      <c r="C174" s="75"/>
      <c r="D174" s="282"/>
    </row>
    <row r="175" spans="1:4" ht="14.25">
      <c r="A175" s="89" t="s">
        <v>1360</v>
      </c>
      <c r="B175" s="117"/>
      <c r="C175" s="285"/>
      <c r="D175" s="282"/>
    </row>
    <row r="176" spans="1:4" ht="14.25">
      <c r="A176" s="89" t="s">
        <v>1361</v>
      </c>
      <c r="B176" s="117"/>
      <c r="C176" s="75"/>
      <c r="D176" s="282"/>
    </row>
    <row r="177" spans="1:4" ht="14.25">
      <c r="A177" s="89" t="s">
        <v>1362</v>
      </c>
      <c r="B177" s="117"/>
      <c r="C177" s="75"/>
      <c r="D177" s="282"/>
    </row>
    <row r="178" spans="1:4" ht="14.25">
      <c r="A178" s="89" t="s">
        <v>1363</v>
      </c>
      <c r="B178" s="117"/>
      <c r="C178" s="285"/>
      <c r="D178" s="282"/>
    </row>
    <row r="179" spans="1:4" ht="14.25">
      <c r="A179" s="89" t="s">
        <v>1364</v>
      </c>
      <c r="B179" s="117"/>
      <c r="C179" s="285"/>
      <c r="D179" s="282"/>
    </row>
    <row r="180" spans="1:4" ht="14.25">
      <c r="A180" s="89" t="s">
        <v>1365</v>
      </c>
      <c r="B180" s="117"/>
      <c r="C180" s="285"/>
      <c r="D180" s="282"/>
    </row>
    <row r="181" spans="1:4" ht="14.25">
      <c r="A181" s="89" t="s">
        <v>1366</v>
      </c>
      <c r="B181" s="117"/>
      <c r="C181" s="285"/>
      <c r="D181" s="282"/>
    </row>
    <row r="182" spans="1:4" ht="14.25">
      <c r="A182" s="89" t="s">
        <v>1367</v>
      </c>
      <c r="B182" s="117"/>
      <c r="C182" s="75"/>
      <c r="D182" s="282"/>
    </row>
    <row r="183" spans="1:4" ht="14.25">
      <c r="A183" s="89" t="s">
        <v>1368</v>
      </c>
      <c r="B183" s="117"/>
      <c r="C183" s="285"/>
      <c r="D183" s="282"/>
    </row>
    <row r="184" spans="1:4" ht="14.25">
      <c r="A184" s="89" t="s">
        <v>1369</v>
      </c>
      <c r="B184" s="117">
        <v>1500</v>
      </c>
      <c r="C184" s="284">
        <v>2094</v>
      </c>
      <c r="D184" s="282">
        <f>SUM(C184/B184)-1</f>
        <v>0.3959999999999999</v>
      </c>
    </row>
    <row r="185" spans="1:4" ht="14.25">
      <c r="A185" s="89" t="s">
        <v>1370</v>
      </c>
      <c r="B185" s="117">
        <v>800</v>
      </c>
      <c r="C185" s="75">
        <v>611</v>
      </c>
      <c r="D185" s="282">
        <f>SUM(C185/B185)-1</f>
        <v>-0.23624999999999996</v>
      </c>
    </row>
    <row r="186" spans="1:4" ht="14.25">
      <c r="A186" s="89" t="s">
        <v>1371</v>
      </c>
      <c r="B186" s="117">
        <v>300</v>
      </c>
      <c r="C186" s="75">
        <v>143</v>
      </c>
      <c r="D186" s="282">
        <f>SUM(C186/B186)-1</f>
        <v>-0.5233333333333333</v>
      </c>
    </row>
    <row r="187" spans="1:4" ht="14.25">
      <c r="A187" s="89" t="s">
        <v>1372</v>
      </c>
      <c r="B187" s="117"/>
      <c r="C187" s="284">
        <v>52</v>
      </c>
      <c r="D187" s="282"/>
    </row>
    <row r="188" spans="1:4" ht="14.25">
      <c r="A188" s="89" t="s">
        <v>1373</v>
      </c>
      <c r="B188" s="117"/>
      <c r="C188" s="284"/>
      <c r="D188" s="282"/>
    </row>
    <row r="189" spans="1:4" ht="14.25">
      <c r="A189" s="89" t="s">
        <v>1374</v>
      </c>
      <c r="B189" s="117">
        <v>400</v>
      </c>
      <c r="C189" s="75">
        <v>61</v>
      </c>
      <c r="D189" s="282">
        <f>SUM(C189/B189)-1</f>
        <v>-0.8475</v>
      </c>
    </row>
    <row r="190" spans="1:4" ht="14.25">
      <c r="A190" s="89" t="s">
        <v>1375</v>
      </c>
      <c r="B190" s="117"/>
      <c r="C190" s="75"/>
      <c r="D190" s="282"/>
    </row>
    <row r="191" spans="1:4" ht="14.25">
      <c r="A191" s="89" t="s">
        <v>1376</v>
      </c>
      <c r="B191" s="117"/>
      <c r="C191" s="284">
        <v>1000</v>
      </c>
      <c r="D191" s="282"/>
    </row>
    <row r="192" spans="1:4" ht="14.25">
      <c r="A192" s="89" t="s">
        <v>1377</v>
      </c>
      <c r="B192" s="117"/>
      <c r="C192" s="75"/>
      <c r="D192" s="282"/>
    </row>
    <row r="193" spans="1:4" ht="14.25">
      <c r="A193" s="89" t="s">
        <v>1378</v>
      </c>
      <c r="B193" s="117"/>
      <c r="C193" s="75">
        <v>227</v>
      </c>
      <c r="D193" s="282"/>
    </row>
    <row r="194" spans="1:4" ht="14.25">
      <c r="A194" s="89" t="s">
        <v>1379</v>
      </c>
      <c r="B194" s="117"/>
      <c r="C194" s="75"/>
      <c r="D194" s="282"/>
    </row>
    <row r="195" spans="1:4" ht="14.25">
      <c r="A195" s="99" t="s">
        <v>1380</v>
      </c>
      <c r="B195" s="117">
        <v>1850</v>
      </c>
      <c r="C195" s="285">
        <v>1870</v>
      </c>
      <c r="D195" s="282">
        <f>SUM(C195/B195)-1</f>
        <v>0.0108108108108107</v>
      </c>
    </row>
    <row r="196" spans="1:4" ht="14.25">
      <c r="A196" s="99" t="s">
        <v>1381</v>
      </c>
      <c r="B196" s="117"/>
      <c r="C196" s="74"/>
      <c r="D196" s="282"/>
    </row>
    <row r="197" spans="1:4" ht="14.25">
      <c r="A197" s="99" t="s">
        <v>1382</v>
      </c>
      <c r="B197" s="117"/>
      <c r="C197" s="74"/>
      <c r="D197" s="282"/>
    </row>
    <row r="198" spans="1:4" ht="14.25">
      <c r="A198" s="99" t="s">
        <v>1383</v>
      </c>
      <c r="B198" s="117"/>
      <c r="C198" s="74"/>
      <c r="D198" s="282"/>
    </row>
    <row r="199" spans="1:4" ht="14.25">
      <c r="A199" s="99" t="s">
        <v>1384</v>
      </c>
      <c r="B199" s="117"/>
      <c r="C199" s="74">
        <v>946</v>
      </c>
      <c r="D199" s="282"/>
    </row>
    <row r="200" spans="1:4" ht="14.25">
      <c r="A200" s="99" t="s">
        <v>1385</v>
      </c>
      <c r="B200" s="117"/>
      <c r="C200" s="74"/>
      <c r="D200" s="282"/>
    </row>
    <row r="201" spans="1:4" ht="14.25">
      <c r="A201" s="99" t="s">
        <v>1386</v>
      </c>
      <c r="B201" s="117"/>
      <c r="C201" s="74"/>
      <c r="D201" s="282"/>
    </row>
    <row r="202" spans="1:4" ht="14.25">
      <c r="A202" s="99" t="s">
        <v>1387</v>
      </c>
      <c r="B202" s="117"/>
      <c r="C202" s="74"/>
      <c r="D202" s="282"/>
    </row>
    <row r="203" spans="1:4" ht="14.25">
      <c r="A203" s="99" t="s">
        <v>1388</v>
      </c>
      <c r="B203" s="117"/>
      <c r="C203" s="74"/>
      <c r="D203" s="282"/>
    </row>
    <row r="204" spans="1:4" ht="14.25">
      <c r="A204" s="99" t="s">
        <v>1389</v>
      </c>
      <c r="B204" s="117"/>
      <c r="C204" s="74"/>
      <c r="D204" s="282"/>
    </row>
    <row r="205" spans="1:4" ht="14.25">
      <c r="A205" s="99" t="s">
        <v>1390</v>
      </c>
      <c r="B205" s="117"/>
      <c r="C205" s="74"/>
      <c r="D205" s="282"/>
    </row>
    <row r="206" spans="1:4" ht="14.25">
      <c r="A206" s="99" t="s">
        <v>1391</v>
      </c>
      <c r="B206" s="117"/>
      <c r="C206" s="290"/>
      <c r="D206" s="282"/>
    </row>
    <row r="207" spans="1:4" ht="14.25">
      <c r="A207" s="99" t="s">
        <v>1392</v>
      </c>
      <c r="B207" s="117">
        <v>1850</v>
      </c>
      <c r="C207" s="74">
        <v>804</v>
      </c>
      <c r="D207" s="282">
        <f>SUM(C207/B207)-1</f>
        <v>-0.5654054054054054</v>
      </c>
    </row>
    <row r="208" spans="1:4" ht="14.25">
      <c r="A208" s="99" t="s">
        <v>1393</v>
      </c>
      <c r="B208" s="117"/>
      <c r="C208" s="74"/>
      <c r="D208" s="282"/>
    </row>
    <row r="209" spans="1:4" ht="14.25">
      <c r="A209" s="99" t="s">
        <v>1394</v>
      </c>
      <c r="B209" s="291"/>
      <c r="C209" s="74"/>
      <c r="D209" s="282"/>
    </row>
    <row r="210" spans="1:4" ht="14.25">
      <c r="A210" s="99" t="s">
        <v>1395</v>
      </c>
      <c r="B210" s="291"/>
      <c r="C210" s="74">
        <v>120</v>
      </c>
      <c r="D210" s="282"/>
    </row>
    <row r="211" spans="1:4" ht="14.25">
      <c r="A211" s="99" t="s">
        <v>1396</v>
      </c>
      <c r="B211" s="291"/>
      <c r="C211" s="74"/>
      <c r="D211" s="282"/>
    </row>
    <row r="212" spans="1:4" ht="14.25">
      <c r="A212" s="99" t="s">
        <v>1397</v>
      </c>
      <c r="B212" s="291">
        <v>14</v>
      </c>
      <c r="C212" s="74">
        <v>68</v>
      </c>
      <c r="D212" s="282">
        <f>SUM(C212/B212)-1</f>
        <v>3.8571428571428568</v>
      </c>
    </row>
    <row r="213" spans="1:4" ht="14.25">
      <c r="A213" s="99" t="s">
        <v>1398</v>
      </c>
      <c r="B213" s="291"/>
      <c r="C213" s="74"/>
      <c r="D213" s="282"/>
    </row>
    <row r="214" spans="1:4" ht="14.25">
      <c r="A214" s="99" t="s">
        <v>1399</v>
      </c>
      <c r="B214" s="291"/>
      <c r="C214" s="74"/>
      <c r="D214" s="282"/>
    </row>
    <row r="215" spans="1:4" ht="14.25">
      <c r="A215" s="99" t="s">
        <v>1400</v>
      </c>
      <c r="B215" s="291"/>
      <c r="C215" s="74"/>
      <c r="D215" s="282"/>
    </row>
    <row r="216" spans="1:4" ht="14.25">
      <c r="A216" s="99" t="s">
        <v>1401</v>
      </c>
      <c r="B216" s="291"/>
      <c r="C216" s="74">
        <v>1</v>
      </c>
      <c r="D216" s="282"/>
    </row>
    <row r="217" spans="1:4" ht="14.25">
      <c r="A217" s="99" t="s">
        <v>1402</v>
      </c>
      <c r="B217" s="291"/>
      <c r="C217" s="74"/>
      <c r="D217" s="282"/>
    </row>
    <row r="218" spans="1:4" ht="14.25">
      <c r="A218" s="99" t="s">
        <v>1403</v>
      </c>
      <c r="B218" s="291"/>
      <c r="C218" s="74"/>
      <c r="D218" s="282"/>
    </row>
    <row r="219" spans="1:4" ht="14.25">
      <c r="A219" s="99" t="s">
        <v>1404</v>
      </c>
      <c r="B219" s="291"/>
      <c r="C219" s="74"/>
      <c r="D219" s="282"/>
    </row>
    <row r="220" spans="1:4" ht="14.25">
      <c r="A220" s="99" t="s">
        <v>1405</v>
      </c>
      <c r="B220" s="291"/>
      <c r="C220" s="74"/>
      <c r="D220" s="282"/>
    </row>
    <row r="221" spans="1:4" ht="14.25">
      <c r="A221" s="99" t="s">
        <v>1406</v>
      </c>
      <c r="B221" s="291"/>
      <c r="C221" s="74"/>
      <c r="D221" s="282"/>
    </row>
    <row r="222" spans="1:4" ht="14.25">
      <c r="A222" s="99" t="s">
        <v>1407</v>
      </c>
      <c r="B222" s="291"/>
      <c r="C222" s="74"/>
      <c r="D222" s="282"/>
    </row>
    <row r="223" spans="1:4" ht="14.25">
      <c r="A223" s="99" t="s">
        <v>1408</v>
      </c>
      <c r="B223" s="291"/>
      <c r="C223" s="74"/>
      <c r="D223" s="282"/>
    </row>
    <row r="224" spans="1:4" ht="14.25">
      <c r="A224" s="99" t="s">
        <v>1409</v>
      </c>
      <c r="B224" s="291"/>
      <c r="C224" s="74"/>
      <c r="D224" s="282"/>
    </row>
    <row r="225" spans="1:4" ht="14.25">
      <c r="A225" s="99" t="s">
        <v>1410</v>
      </c>
      <c r="B225" s="291"/>
      <c r="C225" s="74"/>
      <c r="D225" s="282"/>
    </row>
    <row r="226" spans="1:4" ht="14.25">
      <c r="A226" s="99" t="s">
        <v>1411</v>
      </c>
      <c r="B226" s="291"/>
      <c r="C226" s="74">
        <v>16</v>
      </c>
      <c r="D226" s="282"/>
    </row>
    <row r="227" spans="1:4" ht="14.25">
      <c r="A227" s="99" t="s">
        <v>1412</v>
      </c>
      <c r="B227" s="291"/>
      <c r="C227" s="74">
        <v>51</v>
      </c>
      <c r="D227" s="282"/>
    </row>
    <row r="228" spans="1:4" ht="14.25">
      <c r="A228" s="99" t="s">
        <v>1413</v>
      </c>
      <c r="B228" s="291">
        <v>14</v>
      </c>
      <c r="C228" s="74"/>
      <c r="D228" s="282">
        <f>SUM(C228/B228)-1</f>
        <v>-1</v>
      </c>
    </row>
    <row r="229" spans="1:4" ht="14.25">
      <c r="A229" s="112" t="s">
        <v>1414</v>
      </c>
      <c r="B229" s="291"/>
      <c r="C229" s="113">
        <v>21306</v>
      </c>
      <c r="D229" s="282"/>
    </row>
    <row r="230" spans="1:4" ht="14.25">
      <c r="A230" s="99"/>
      <c r="B230" s="291"/>
      <c r="C230" s="74"/>
      <c r="D230" s="282"/>
    </row>
    <row r="231" spans="1:4" ht="14.25">
      <c r="A231" s="99"/>
      <c r="B231" s="291"/>
      <c r="C231" s="74"/>
      <c r="D231" s="282"/>
    </row>
    <row r="232" spans="1:4" ht="14.25">
      <c r="A232" s="89"/>
      <c r="B232" s="291"/>
      <c r="C232" s="74"/>
      <c r="D232" s="282"/>
    </row>
    <row r="233" spans="1:4" ht="14.25">
      <c r="A233" s="89"/>
      <c r="B233" s="291"/>
      <c r="C233" s="74"/>
      <c r="D233" s="282"/>
    </row>
    <row r="234" spans="1:4" ht="14.25">
      <c r="A234" s="114" t="s">
        <v>1415</v>
      </c>
      <c r="B234" s="291">
        <v>93824</v>
      </c>
      <c r="C234" s="292">
        <f>SUM(C4,C20,C43,C98,C114,C170,C195,C212,C229)</f>
        <v>126382</v>
      </c>
      <c r="D234" s="282">
        <f>SUM(C234/B234)-1</f>
        <v>0.3470114256480219</v>
      </c>
    </row>
    <row r="235" spans="1:4" ht="14.25">
      <c r="A235" s="116" t="s">
        <v>1416</v>
      </c>
      <c r="B235" s="291">
        <v>19576</v>
      </c>
      <c r="C235" s="74">
        <v>171</v>
      </c>
      <c r="D235" s="282">
        <f>SUM(C235/B235)-1</f>
        <v>-0.9912648140580302</v>
      </c>
    </row>
    <row r="236" spans="1:4" ht="14.25">
      <c r="A236" s="117" t="s">
        <v>1417</v>
      </c>
      <c r="B236" s="291"/>
      <c r="C236" s="74"/>
      <c r="D236" s="282"/>
    </row>
    <row r="237" spans="1:4" ht="14.25">
      <c r="A237" s="117" t="s">
        <v>1418</v>
      </c>
      <c r="B237" s="291"/>
      <c r="C237" s="74"/>
      <c r="D237" s="282"/>
    </row>
    <row r="238" spans="1:4" ht="14.25">
      <c r="A238" s="117" t="s">
        <v>1419</v>
      </c>
      <c r="B238" s="291"/>
      <c r="C238" s="74"/>
      <c r="D238" s="282"/>
    </row>
    <row r="239" spans="1:4" ht="14.25">
      <c r="A239" s="117" t="s">
        <v>1420</v>
      </c>
      <c r="B239" s="291">
        <v>18700</v>
      </c>
      <c r="C239" s="74"/>
      <c r="D239" s="282">
        <f>SUM(C239/B239)-1</f>
        <v>-1</v>
      </c>
    </row>
    <row r="240" spans="1:4" ht="14.25">
      <c r="A240" s="117" t="s">
        <v>1421</v>
      </c>
      <c r="B240" s="291"/>
      <c r="C240" s="74">
        <v>171</v>
      </c>
      <c r="D240" s="282"/>
    </row>
    <row r="241" spans="1:4" ht="14.25">
      <c r="A241" s="118" t="s">
        <v>1422</v>
      </c>
      <c r="B241" s="291">
        <v>876</v>
      </c>
      <c r="C241" s="74">
        <v>874</v>
      </c>
      <c r="D241" s="282">
        <f>SUM(C241/B241)-1</f>
        <v>-0.0022831050228310223</v>
      </c>
    </row>
    <row r="242" spans="1:4" ht="14.25">
      <c r="A242" s="118" t="s">
        <v>1423</v>
      </c>
      <c r="B242" s="291"/>
      <c r="C242" s="74"/>
      <c r="D242" s="282"/>
    </row>
    <row r="243" spans="1:4" ht="14.25">
      <c r="A243" s="118"/>
      <c r="B243" s="291"/>
      <c r="C243" s="74"/>
      <c r="D243" s="282"/>
    </row>
    <row r="244" spans="1:4" ht="14.25">
      <c r="A244" s="118"/>
      <c r="B244" s="291"/>
      <c r="C244" s="74"/>
      <c r="D244" s="282"/>
    </row>
    <row r="245" spans="1:4" ht="14.25">
      <c r="A245" s="118"/>
      <c r="B245" s="291"/>
      <c r="C245" s="74"/>
      <c r="D245" s="282"/>
    </row>
    <row r="246" spans="1:4" ht="14.25">
      <c r="A246" s="118"/>
      <c r="B246" s="291"/>
      <c r="C246" s="74"/>
      <c r="D246" s="282"/>
    </row>
    <row r="247" spans="1:4" ht="14.25">
      <c r="A247" s="114" t="s">
        <v>1424</v>
      </c>
      <c r="B247" s="291">
        <v>113400</v>
      </c>
      <c r="C247" s="293">
        <f>SUM(C234:C235,C241)</f>
        <v>127427</v>
      </c>
      <c r="D247" s="282">
        <f>SUM(C247/B247)-1</f>
        <v>0.12369488536155204</v>
      </c>
    </row>
  </sheetData>
  <sheetProtection/>
  <mergeCells count="1">
    <mergeCell ref="A1:D1"/>
  </mergeCells>
  <printOptions/>
  <pageMargins left="0.8269799037242499" right="0.8269799037242499" top="0.999874956025852" bottom="0.999874956025852" header="0.499937478012926" footer="0.499937478012926"/>
  <pageSetup firstPageNumber="0" useFirstPageNumber="1"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54"/>
  <sheetViews>
    <sheetView workbookViewId="0" topLeftCell="A1">
      <selection activeCell="A2" sqref="A2"/>
    </sheetView>
  </sheetViews>
  <sheetFormatPr defaultColWidth="8.875" defaultRowHeight="13.5"/>
  <cols>
    <col min="1" max="1" width="34.625" style="37" bestFit="1" customWidth="1"/>
    <col min="2" max="4" width="13.75390625" style="37" customWidth="1"/>
    <col min="5" max="16384" width="9.00390625" style="37" bestFit="1" customWidth="1"/>
  </cols>
  <sheetData>
    <row r="1" spans="1:4" ht="29.25" customHeight="1">
      <c r="A1" s="73" t="s">
        <v>1425</v>
      </c>
      <c r="B1" s="73"/>
      <c r="C1" s="73"/>
      <c r="D1" s="73"/>
    </row>
    <row r="2" spans="1:4" s="222" customFormat="1" ht="22.5" customHeight="1">
      <c r="A2" s="93" t="s">
        <v>1426</v>
      </c>
      <c r="B2"/>
      <c r="C2"/>
      <c r="D2" t="s">
        <v>44</v>
      </c>
    </row>
    <row r="3" spans="1:4" s="36" customFormat="1" ht="20.25" customHeight="1">
      <c r="A3" s="42" t="s">
        <v>45</v>
      </c>
      <c r="B3" s="42" t="s">
        <v>46</v>
      </c>
      <c r="C3" s="41" t="s">
        <v>47</v>
      </c>
      <c r="D3" s="42" t="s">
        <v>161</v>
      </c>
    </row>
    <row r="4" spans="1:4" ht="20.25" customHeight="1">
      <c r="A4" s="271" t="s">
        <v>1427</v>
      </c>
      <c r="B4" s="272">
        <v>35</v>
      </c>
      <c r="C4" s="272">
        <v>11283</v>
      </c>
      <c r="D4" s="273">
        <f>SUM(C4/B4)</f>
        <v>322.37142857142857</v>
      </c>
    </row>
    <row r="5" spans="1:4" ht="20.25" customHeight="1">
      <c r="A5" s="271" t="s">
        <v>1428</v>
      </c>
      <c r="B5" s="272">
        <v>35</v>
      </c>
      <c r="C5" s="274">
        <v>35</v>
      </c>
      <c r="D5" s="275">
        <f>SUM(C5/B5)</f>
        <v>1</v>
      </c>
    </row>
    <row r="6" spans="1:4" ht="20.25" customHeight="1">
      <c r="A6" s="271" t="s">
        <v>1429</v>
      </c>
      <c r="B6" s="272">
        <v>35</v>
      </c>
      <c r="C6" s="274">
        <v>35</v>
      </c>
      <c r="D6" s="275">
        <f>SUM(C6/B6)</f>
        <v>1</v>
      </c>
    </row>
    <row r="7" spans="1:4" ht="20.25" customHeight="1">
      <c r="A7" s="271" t="s">
        <v>1430</v>
      </c>
      <c r="B7" s="272">
        <v>35</v>
      </c>
      <c r="C7" s="272">
        <v>35</v>
      </c>
      <c r="D7" s="273">
        <f>SUM(C7/B7)</f>
        <v>1</v>
      </c>
    </row>
    <row r="8" spans="1:4" ht="20.25" customHeight="1">
      <c r="A8" s="276" t="s">
        <v>1431</v>
      </c>
      <c r="B8" s="274"/>
      <c r="C8" s="274"/>
      <c r="D8" s="275"/>
    </row>
    <row r="9" spans="1:4" ht="20.25" customHeight="1">
      <c r="A9" s="276" t="s">
        <v>1432</v>
      </c>
      <c r="B9" s="272"/>
      <c r="C9" s="272"/>
      <c r="D9" s="273"/>
    </row>
    <row r="10" spans="1:4" ht="20.25" customHeight="1">
      <c r="A10" s="276" t="s">
        <v>1433</v>
      </c>
      <c r="B10" s="274"/>
      <c r="C10" s="274"/>
      <c r="D10" s="275"/>
    </row>
    <row r="11" spans="1:4" ht="20.25" customHeight="1">
      <c r="A11" s="276" t="s">
        <v>1434</v>
      </c>
      <c r="B11" s="274"/>
      <c r="C11" s="274"/>
      <c r="D11" s="275"/>
    </row>
    <row r="12" spans="1:4" ht="20.25" customHeight="1">
      <c r="A12" s="276" t="s">
        <v>1435</v>
      </c>
      <c r="B12" s="274"/>
      <c r="C12" s="274"/>
      <c r="D12" s="275"/>
    </row>
    <row r="13" spans="1:4" ht="20.25" customHeight="1">
      <c r="A13" s="276" t="s">
        <v>1436</v>
      </c>
      <c r="B13" s="274"/>
      <c r="C13" s="274"/>
      <c r="D13" s="275"/>
    </row>
    <row r="14" spans="1:4" ht="20.25" customHeight="1">
      <c r="A14" s="276" t="s">
        <v>1437</v>
      </c>
      <c r="B14" s="274"/>
      <c r="C14" s="274"/>
      <c r="D14" s="275"/>
    </row>
    <row r="15" spans="1:4" ht="20.25" customHeight="1">
      <c r="A15" s="276" t="s">
        <v>1438</v>
      </c>
      <c r="B15" s="274"/>
      <c r="C15" s="274"/>
      <c r="D15" s="275"/>
    </row>
    <row r="16" spans="1:4" ht="20.25" customHeight="1">
      <c r="A16" s="276" t="s">
        <v>1439</v>
      </c>
      <c r="B16" s="272"/>
      <c r="C16" s="272"/>
      <c r="D16" s="273"/>
    </row>
    <row r="17" spans="1:4" ht="20.25" customHeight="1">
      <c r="A17" s="276" t="s">
        <v>1440</v>
      </c>
      <c r="B17" s="274"/>
      <c r="C17" s="274"/>
      <c r="D17" s="273"/>
    </row>
    <row r="18" spans="1:4" ht="20.25" customHeight="1">
      <c r="A18" s="276" t="s">
        <v>1441</v>
      </c>
      <c r="B18" s="274"/>
      <c r="C18" s="274"/>
      <c r="D18" s="275"/>
    </row>
    <row r="19" spans="1:4" ht="20.25" customHeight="1">
      <c r="A19" s="276" t="s">
        <v>1442</v>
      </c>
      <c r="B19" s="272"/>
      <c r="C19" s="272"/>
      <c r="D19" s="273"/>
    </row>
    <row r="20" spans="1:4" ht="20.25" customHeight="1">
      <c r="A20" s="276" t="s">
        <v>1443</v>
      </c>
      <c r="B20" s="274"/>
      <c r="C20" s="274"/>
      <c r="D20" s="275"/>
    </row>
    <row r="21" spans="1:4" ht="20.25" customHeight="1">
      <c r="A21" s="276" t="s">
        <v>1444</v>
      </c>
      <c r="B21" s="274"/>
      <c r="C21" s="274"/>
      <c r="D21" s="275"/>
    </row>
    <row r="22" spans="1:4" ht="20.25" customHeight="1">
      <c r="A22" s="276" t="s">
        <v>1445</v>
      </c>
      <c r="B22" s="272"/>
      <c r="C22" s="272"/>
      <c r="D22" s="273"/>
    </row>
    <row r="23" spans="1:4" ht="20.25" customHeight="1">
      <c r="A23" s="276" t="s">
        <v>1446</v>
      </c>
      <c r="B23" s="274"/>
      <c r="C23" s="274"/>
      <c r="D23" s="273"/>
    </row>
    <row r="24" spans="1:4" ht="20.25" customHeight="1">
      <c r="A24" s="276" t="s">
        <v>1447</v>
      </c>
      <c r="B24" s="272"/>
      <c r="C24" s="272"/>
      <c r="D24" s="273"/>
    </row>
    <row r="25" spans="1:4" ht="20.25" customHeight="1">
      <c r="A25" s="276" t="s">
        <v>1448</v>
      </c>
      <c r="B25" s="272"/>
      <c r="C25" s="272"/>
      <c r="D25" s="273"/>
    </row>
    <row r="26" spans="1:4" ht="20.25" customHeight="1">
      <c r="A26" s="276" t="s">
        <v>1449</v>
      </c>
      <c r="B26" s="274"/>
      <c r="C26" s="274"/>
      <c r="D26" s="275"/>
    </row>
    <row r="27" spans="1:4" ht="20.25" customHeight="1">
      <c r="A27" s="276" t="s">
        <v>1450</v>
      </c>
      <c r="B27" s="274"/>
      <c r="C27" s="274"/>
      <c r="D27" s="275"/>
    </row>
    <row r="28" spans="1:4" ht="20.25" customHeight="1">
      <c r="A28" s="276" t="s">
        <v>1451</v>
      </c>
      <c r="B28" s="274"/>
      <c r="C28" s="274"/>
      <c r="D28" s="275"/>
    </row>
    <row r="29" spans="1:4" ht="20.25" customHeight="1">
      <c r="A29" s="276" t="s">
        <v>1452</v>
      </c>
      <c r="B29" s="274"/>
      <c r="C29" s="274"/>
      <c r="D29" s="275"/>
    </row>
    <row r="30" spans="1:4" ht="20.25" customHeight="1">
      <c r="A30" s="276" t="s">
        <v>1453</v>
      </c>
      <c r="B30" s="274"/>
      <c r="C30" s="274"/>
      <c r="D30" s="273"/>
    </row>
    <row r="31" spans="1:4" ht="20.25" customHeight="1">
      <c r="A31" s="276" t="s">
        <v>1454</v>
      </c>
      <c r="B31" s="274"/>
      <c r="C31" s="274"/>
      <c r="D31" s="273"/>
    </row>
    <row r="32" spans="1:4" ht="20.25" customHeight="1">
      <c r="A32" s="276" t="s">
        <v>1455</v>
      </c>
      <c r="B32" s="274"/>
      <c r="C32" s="274"/>
      <c r="D32" s="273"/>
    </row>
    <row r="33" spans="1:4" ht="20.25" customHeight="1">
      <c r="A33" s="276" t="s">
        <v>1456</v>
      </c>
      <c r="B33" s="274"/>
      <c r="C33" s="274"/>
      <c r="D33" s="273"/>
    </row>
    <row r="34" spans="1:4" ht="20.25" customHeight="1">
      <c r="A34" s="276" t="s">
        <v>1457</v>
      </c>
      <c r="B34" s="274"/>
      <c r="C34" s="274"/>
      <c r="D34" s="273"/>
    </row>
    <row r="35" spans="1:4" ht="20.25" customHeight="1">
      <c r="A35" s="276" t="s">
        <v>1458</v>
      </c>
      <c r="B35" s="272"/>
      <c r="C35" s="272"/>
      <c r="D35" s="273"/>
    </row>
    <row r="36" spans="1:4" ht="20.25" customHeight="1">
      <c r="A36" s="276" t="s">
        <v>1459</v>
      </c>
      <c r="B36" s="272"/>
      <c r="C36" s="272"/>
      <c r="D36" s="273"/>
    </row>
    <row r="37" spans="1:4" ht="20.25" customHeight="1">
      <c r="A37" s="276" t="s">
        <v>1460</v>
      </c>
      <c r="B37" s="272"/>
      <c r="C37" s="272"/>
      <c r="D37" s="273"/>
    </row>
    <row r="38" spans="1:4" ht="20.25" customHeight="1">
      <c r="A38" s="276" t="s">
        <v>1461</v>
      </c>
      <c r="B38" s="276">
        <v>35</v>
      </c>
      <c r="C38" s="276">
        <v>35</v>
      </c>
      <c r="D38" s="275">
        <f>SUM(C38/B38)</f>
        <v>1</v>
      </c>
    </row>
    <row r="39" spans="1:4" ht="20.25" customHeight="1">
      <c r="A39" s="277" t="s">
        <v>1462</v>
      </c>
      <c r="B39" s="276"/>
      <c r="C39" s="276"/>
      <c r="D39" s="278"/>
    </row>
    <row r="40" spans="1:4" ht="20.25" customHeight="1">
      <c r="A40" s="276" t="s">
        <v>1463</v>
      </c>
      <c r="B40" s="276"/>
      <c r="C40" s="276"/>
      <c r="D40" s="278"/>
    </row>
    <row r="41" spans="1:4" ht="20.25" customHeight="1">
      <c r="A41" s="276" t="s">
        <v>1464</v>
      </c>
      <c r="B41" s="276"/>
      <c r="C41" s="276"/>
      <c r="D41" s="278"/>
    </row>
    <row r="42" spans="1:4" ht="20.25" customHeight="1">
      <c r="A42" s="276" t="s">
        <v>1465</v>
      </c>
      <c r="B42" s="276"/>
      <c r="C42" s="276"/>
      <c r="D42" s="278"/>
    </row>
    <row r="43" spans="1:4" ht="20.25" customHeight="1">
      <c r="A43" s="276" t="s">
        <v>1466</v>
      </c>
      <c r="B43" s="276"/>
      <c r="C43" s="276"/>
      <c r="D43" s="278"/>
    </row>
    <row r="44" spans="1:4" ht="20.25" customHeight="1">
      <c r="A44" s="277" t="s">
        <v>1467</v>
      </c>
      <c r="B44" s="276"/>
      <c r="C44" s="276"/>
      <c r="D44" s="278"/>
    </row>
    <row r="45" spans="1:4" ht="20.25" customHeight="1">
      <c r="A45" s="276" t="s">
        <v>1468</v>
      </c>
      <c r="B45" s="276"/>
      <c r="C45" s="276"/>
      <c r="D45" s="278"/>
    </row>
    <row r="46" spans="1:4" ht="20.25" customHeight="1">
      <c r="A46" s="276" t="s">
        <v>1469</v>
      </c>
      <c r="B46" s="276"/>
      <c r="C46" s="276"/>
      <c r="D46" s="278"/>
    </row>
    <row r="47" spans="1:4" ht="20.25" customHeight="1">
      <c r="A47" s="276" t="s">
        <v>1470</v>
      </c>
      <c r="B47" s="276"/>
      <c r="C47" s="276"/>
      <c r="D47" s="278"/>
    </row>
    <row r="48" spans="1:4" ht="20.25" customHeight="1">
      <c r="A48" s="276" t="s">
        <v>1471</v>
      </c>
      <c r="B48" s="276"/>
      <c r="C48" s="276"/>
      <c r="D48" s="278"/>
    </row>
    <row r="49" spans="1:4" ht="20.25" customHeight="1">
      <c r="A49" s="276" t="s">
        <v>1472</v>
      </c>
      <c r="B49" s="276"/>
      <c r="C49" s="276"/>
      <c r="D49" s="278"/>
    </row>
    <row r="50" spans="1:4" ht="20.25" customHeight="1">
      <c r="A50" s="277" t="s">
        <v>1473</v>
      </c>
      <c r="B50" s="276"/>
      <c r="C50" s="276"/>
      <c r="D50" s="278"/>
    </row>
    <row r="51" spans="1:4" ht="20.25" customHeight="1">
      <c r="A51" s="276" t="s">
        <v>1474</v>
      </c>
      <c r="B51" s="276"/>
      <c r="C51" s="276"/>
      <c r="D51" s="278"/>
    </row>
    <row r="52" spans="1:4" ht="20.25" customHeight="1">
      <c r="A52" s="276" t="s">
        <v>1475</v>
      </c>
      <c r="B52" s="276"/>
      <c r="C52" s="276"/>
      <c r="D52" s="278"/>
    </row>
    <row r="53" spans="1:4" ht="20.25" customHeight="1">
      <c r="A53" s="276" t="s">
        <v>1476</v>
      </c>
      <c r="B53" s="276"/>
      <c r="C53" s="276"/>
      <c r="D53" s="278"/>
    </row>
    <row r="54" spans="1:4" ht="20.25" customHeight="1">
      <c r="A54" s="277" t="s">
        <v>1477</v>
      </c>
      <c r="B54" s="276"/>
      <c r="C54" s="276">
        <v>11248</v>
      </c>
      <c r="D54" s="278"/>
    </row>
    <row r="55" ht="20.25" customHeight="1"/>
  </sheetData>
  <sheetProtection/>
  <mergeCells count="1">
    <mergeCell ref="A1:D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Lenovo</cp:lastModifiedBy>
  <cp:lastPrinted>2021-06-03T10:09:28Z</cp:lastPrinted>
  <dcterms:created xsi:type="dcterms:W3CDTF">2018-12-17T01:56:13Z</dcterms:created>
  <dcterms:modified xsi:type="dcterms:W3CDTF">2023-09-07T01:56:00Z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73792C3B70D540DFACBC020963731F9C_13</vt:lpwstr>
  </property>
  <property fmtid="{D5CDD505-2E9C-101B-9397-08002B2CF9AE}" pid="4" name="KSOProductBuildV">
    <vt:lpwstr>2052-11.1.0.14309</vt:lpwstr>
  </property>
</Properties>
</file>